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6"/>
  </bookViews>
  <sheets>
    <sheet name="grand champ" sheetId="1" state="visible" r:id="rId2"/>
    <sheet name="planetaire" sheetId="2" state="visible" r:id="rId3"/>
    <sheet name="longue focale" sheetId="3" state="visible" r:id="rId4"/>
    <sheet name="visuel SC" sheetId="4" state="visible" r:id="rId5"/>
    <sheet name="visuel" sheetId="5" state="visible" r:id="rId6"/>
    <sheet name="Jumelles" sheetId="6" state="visible" r:id="rId7"/>
    <sheet name="synthèse" sheetId="7" state="visible" r:id="rId8"/>
  </sheets>
  <calcPr iterateCount="100" refMode="A1" iterate="false" iterateDelta="0.001"/>
</workbook>
</file>

<file path=xl/sharedStrings.xml><?xml version="1.0" encoding="utf-8"?>
<sst xmlns="http://schemas.openxmlformats.org/spreadsheetml/2006/main" count="260" uniqueCount="177">
  <si>
    <t>Prix du Setup Grand Champ</t>
  </si>
  <si>
    <t>ancien prix</t>
  </si>
  <si>
    <t>difference</t>
  </si>
  <si>
    <t>%</t>
  </si>
  <si>
    <t>setup photo grand champ</t>
  </si>
  <si>
    <t>ref</t>
  </si>
  <si>
    <t>monture goto NEQ6 skyscan</t>
  </si>
  <si>
    <t>http://www.teleskop-express.de/shop/product_info.php/info/p433_Skywatcher-EQ-6-Pro-Synscan-Skyskan-Pro-GoTo-Montierung---bis-20kg.html</t>
  </si>
  <si>
    <t>batteries</t>
  </si>
  <si>
    <t>http://www.teleskop-express.de/shop/product_info.php/info/p3490_12V-Powertank---17Ah---wiederaufladbar---Lichtfunktion.html</t>
  </si>
  <si>
    <t>platine double</t>
  </si>
  <si>
    <t>http://www.teleskop-express.de/shop/product_info.php/info/p223_Starway-Parallelmontage-von-zwei-Optiken-auf-einer-Montierung.html</t>
  </si>
  <si>
    <t>anneaux lunette apo</t>
  </si>
  <si>
    <t>http://www.teleskop-express.de/shop/product_info.php/info/p3281_Astro-Professional-CNC-Rohrschellen---Set---fuer-Tuben-D-90mm.html</t>
  </si>
  <si>
    <t>lunette guidage</t>
  </si>
  <si>
    <t>http://www.teleskop-express.de/shop/product_info.php/language/en/info/p4044_TS-Leitrohr-80-400mm-mit-justierbaren-Schellen---Metallauszug.html</t>
  </si>
  <si>
    <t>lunette apo 80</t>
  </si>
  <si>
    <t>http://www.teleskop-express.de/shop/product_info.php/info/p5540_Skywatcher-EVOSTAR-ED80-ED-APO-80-600mm-2--FOC-MICRO.html</t>
  </si>
  <si>
    <t>barre Vixen</t>
  </si>
  <si>
    <t>http://www.teleskop-express.de/shop/product_info.php/info/p4647_Starway-universelle-Vixen-GP-Level-Prismenschiene---Laenge-34cm.html</t>
  </si>
  <si>
    <t>APN défiltré</t>
  </si>
  <si>
    <t>http://www.teleskop-express.de/shop/product_info.php/info/p4344_Canon-EOS-1100-Body---Astro-Version---Ohne-IR-Sperrfilter.html</t>
  </si>
  <si>
    <t>cadenceur</t>
  </si>
  <si>
    <t>http://www.teleskop-express.de/shop/product_info.php/info/p2987_TS-Wireless-Remote-Control-for-Canon--Contax--Pentax-and-Samsung-Digital-SLR-Camer.html</t>
  </si>
  <si>
    <t>chargeur /secteur</t>
  </si>
  <si>
    <t>http://www.teleskop-express.de/shop/product_info.php/info/p7064_Orion-12V-Stromversorgung-fuer-Canon-EOS-450D--500D--1000D----.html</t>
  </si>
  <si>
    <t>autoguideur (chg)</t>
  </si>
  <si>
    <t>http://www.teleskop-express.de/shop/product_info.php/info/p5328_Celestron-NexGuide-Stand-Alone-Autoguider-with-Eyepiece.html</t>
  </si>
  <si>
    <t>portable PHD</t>
  </si>
  <si>
    <t>à changer +500 €</t>
  </si>
  <si>
    <t>masque flat</t>
  </si>
  <si>
    <t>http://www.teleskop-express.de/shop/product_info.php/info/p3511_Geoptik-Flatfield-Aufsatz-D-164mm---zum-Erstellen-von-Flatfields.html</t>
  </si>
  <si>
    <t>port </t>
  </si>
  <si>
    <t>Prix Setup Planétaire (de base)</t>
  </si>
  <si>
    <t>Prix 2015</t>
  </si>
  <si>
    <t>diff</t>
  </si>
  <si>
    <t>planetaire</t>
  </si>
  <si>
    <t>designation</t>
  </si>
  <si>
    <t>prix</t>
  </si>
  <si>
    <t>tube optique</t>
  </si>
  <si>
    <t>http://www.teleskop-express.de/shop/product_info.php/info/p3308_Skywatcher-Evostar-120-EQ5---120-1000mm-Refraktor-Teleskop.html</t>
  </si>
  <si>
    <t>monture</t>
  </si>
  <si>
    <t>inclus</t>
  </si>
  <si>
    <t>4 piles</t>
  </si>
  <si>
    <t>barlow</t>
  </si>
  <si>
    <t>http://www.teleskop-express.de/shop/product_info.php/info/p923_Tele-Vue-PMT2513---2-5x-Powermate-Barlow-1-25-.html</t>
  </si>
  <si>
    <t>Oculaire + renvoie ctr</t>
  </si>
  <si>
    <t>moteurs</t>
  </si>
  <si>
    <t>http://www.teleskop-express.de/shop/product_info.php/info/p399_Skywatcher-Zweiachsen-Schrittmotorsteuerung-fuer-EQ5.html</t>
  </si>
  <si>
    <t>camera</t>
  </si>
  <si>
    <t>http://www.teleskop-express.de/shop/product_info.php/info/p1778_TS-Astro-CCD-Kamera---Mond---Planeten---1-25--Adapter.html</t>
  </si>
  <si>
    <t>ordinateur portable</t>
  </si>
  <si>
    <t>port</t>
  </si>
  <si>
    <t>setup photo longue focale APN</t>
  </si>
  <si>
    <t>monture goto</t>
  </si>
  <si>
    <t>http://www.teleskop-express.de/shop/product_info.php/info/p1000_Celestron-C8-SC-XLT---203-2000mm-Schmidt-Cassegrain-optischer-Tubus.html</t>
  </si>
  <si>
    <t>reducteur focale</t>
  </si>
  <si>
    <t>http://www.teleskop-express.de/shop/product_info.php/info/p634_f-6-3-Reduzierung---Feldebnung-fuer-Schmidt-Cassegrains.html</t>
  </si>
  <si>
    <t>fixation tube</t>
  </si>
  <si>
    <t>http://www.teleskop-express.de/shop/product_info.php/info/p3519_Celestron-3--Losmandy-Prismenschiene---Laenge-333mm-u-a--C8.html</t>
  </si>
  <si>
    <t>autoguideur (chang)</t>
  </si>
  <si>
    <t>à rajouter si guidage non autonome (pas le cas ici)</t>
  </si>
  <si>
    <t>http://www.teleskop-express.de/shop/product_info.php/info/p3512_Geoptik-Flatfield-Aufsatz-D-210mm---zum-Erstellen-von-Flatfields.html</t>
  </si>
  <si>
    <t>initiation CCD</t>
  </si>
  <si>
    <t>si l'on choisit de remplacer l'APN par un CCD</t>
  </si>
  <si>
    <t>caméra autoguideur phd</t>
  </si>
  <si>
    <t>http://www.teleskop-express.de/shop/product_info.php/info/p5635_ALccd-QHY-5-II-CMOS-Guider-and-Planetary-Camera-with-monochrome-sensor.html</t>
  </si>
  <si>
    <t>Atik 320 (entrée 1)</t>
  </si>
  <si>
    <t>http://www.teleskop-express.de/shop/product_info.php/info/p3903_Atik-320E-color-CCD---sony-sensor-8-9mm-diameter-2MP---4-4-m.html</t>
  </si>
  <si>
    <t>Atik Titan (initiation)</t>
  </si>
  <si>
    <t>http://www.teleskop-express.de/shop/product_info.php/info/p4260_Atik-Titan--color-CCD-deep-sky---planetary-camera---Autoguider.html</t>
  </si>
  <si>
    <t>à choisir</t>
  </si>
  <si>
    <t>CCD initiation (atik)</t>
  </si>
  <si>
    <t>CCD entrée gamme (atik titan)</t>
  </si>
  <si>
    <t>correction APN</t>
  </si>
  <si>
    <t>total CCD atik titan</t>
  </si>
  <si>
    <t>setup avec une atik titan (noir et blanc)  à la place de l'APN </t>
  </si>
  <si>
    <t>total CCD atik 320</t>
  </si>
  <si>
    <t>setup avec une atik 320</t>
  </si>
  <si>
    <t>configuration Schmidt cassegrain</t>
  </si>
  <si>
    <t>avec goto</t>
  </si>
  <si>
    <t>SC8 CPC</t>
  </si>
  <si>
    <t>http://www.teleskop-express.de/shop/product_info.php/info/p971_Celestron-CPC-800-GPS---203-2000mm-GoTo-SC-telescope.html</t>
  </si>
  <si>
    <t>SC8 monture allemande</t>
  </si>
  <si>
    <t>http://www.teleskop-express.de/shop/product_info.php/info/p1001_Celestron-Advanced-VX---C8-SCT-GoTo-Telescope---203-2000mm.html</t>
  </si>
  <si>
    <t>SC  nexstar 8 pouces (203mm)</t>
  </si>
  <si>
    <t>http://www.teleskop-express.de/shop/product_info.php/info/p939_Celestron-NexStar-8-SE---GoTo-Schmidt-Cassegrain---203-2032mm.html</t>
  </si>
  <si>
    <t>lampe rouge</t>
  </si>
  <si>
    <t>http://www.teleskop-express.de/shop/product_info.php/info/p131_ORION-RedBeam-LED-Rotlicht-Lampe---dimmbar.html</t>
  </si>
  <si>
    <t>malette oculaires + filtres</t>
  </si>
  <si>
    <t>http://www.teleskop-express.de/shop/product_info.php/info/p803_Gro-es-Zubehoer-Komplettpaket-im-Aluminium-Koffer---von-TS-Optics.html</t>
  </si>
  <si>
    <t>filtre UHC</t>
  </si>
  <si>
    <t>http://www.teleskop-express.de/shop/product_info.php/info/p487_Baader-UHC-S---1-25--Breitband-Nebelfilter-fuer-Beobachtung---Fot.html</t>
  </si>
  <si>
    <t>filtre skyglow</t>
  </si>
  <si>
    <t>http://www.teleskop-express.de/shop/product_info.php/info/p332_CLS-Filter---1-25----Astronomik.html</t>
  </si>
  <si>
    <t>http://www.teleskop-express.de/shop/product_info.php/info/p3490_12V-Powertank---17Ah---wiederaufladbar---Lichtfunktion.html </t>
  </si>
  <si>
    <t>Atlas</t>
  </si>
  <si>
    <t>http://www.amazon.fr/Sky-Telescopes-Pocket-Atlas/dp/1931559317/ref=sr_1_1?ie=UTF8&amp;qid=1369985585&amp;sr=8-1&amp;keywords=pocket+sky+atlas </t>
  </si>
  <si>
    <t>total accessoires</t>
  </si>
  <si>
    <t>solution CPC</t>
  </si>
  <si>
    <t>+port</t>
  </si>
  <si>
    <t>solution monture allemande</t>
  </si>
  <si>
    <t>solution nexstar</t>
  </si>
  <si>
    <t>Dobson 200 MM de base</t>
  </si>
  <si>
    <t>+port 15 €</t>
  </si>
  <si>
    <t>setup</t>
  </si>
  <si>
    <t>dobson 200mm – chg modele</t>
  </si>
  <si>
    <t>http://www.teleskop-express.de/shop/product_info.php/info/p1992_Skywatcher-Skyliner-200P---Parabol-Dobson-200-1200mm.html</t>
  </si>
  <si>
    <t>collimateur laser</t>
  </si>
  <si>
    <t>http://www.teleskop-express.de/shop/product_info.php/info/p164_Newton-Justierlaser-1-25----Aktionsgeraet.html</t>
  </si>
  <si>
    <t>dobson 300mm- chg modele</t>
  </si>
  <si>
    <t>http://www.teleskop-express.de/shop/product_info.php/info/p41_GSO-Dobson-Teleskop---300-1500mm---2--Crayford---AKTION.html</t>
  </si>
  <si>
    <t>plus value</t>
  </si>
  <si>
    <t>solution en dobson 300 mm</t>
  </si>
  <si>
    <t>minima</t>
  </si>
  <si>
    <t>atlas libre téléchargé sur le net (légal)</t>
  </si>
  <si>
    <t>Telescope 400 mm</t>
  </si>
  <si>
    <t>Dobson 400 mm </t>
  </si>
  <si>
    <t>http://www.teleskop-express.de/shop/product_info.php/info/p5824_Meade-16-Zoll-f-4-5-LightBridge-Gitterrohrdobson-HR.html</t>
  </si>
  <si>
    <t>solution en dobson 400 mm</t>
  </si>
  <si>
    <t>Config Jumelles</t>
  </si>
  <si>
    <t>50mm</t>
  </si>
  <si>
    <t>fournisseur astroshop – amazon</t>
  </si>
  <si>
    <t>10x50 </t>
  </si>
  <si>
    <t>http://www.astroshop.de/bresser-fernglas-porro-10x50/p,45899</t>
  </si>
  <si>
    <t>support</t>
  </si>
  <si>
    <t>http://www.astroshop.de/fr/divers/bresser-support-trepied-l-yd/p,24949</t>
  </si>
  <si>
    <t>trépied simple</t>
  </si>
  <si>
    <t>http://www.astroshop.de/fr/en-aluminium/omegon-trepied-monotube-en-aluminium-avec-rotule-noir/p,33314</t>
  </si>
  <si>
    <t>http://www.astroshop.de/fr/lampes/skywatcher-lampe-de-poche-lumiere-rouge-blanche/p,4768</t>
  </si>
  <si>
    <t>Pocket sky atlas</t>
  </si>
  <si>
    <t>total</t>
  </si>
  <si>
    <t>+ port 15 €</t>
  </si>
  <si>
    <t>80mm</t>
  </si>
  <si>
    <t>fournisseur TS – amazon</t>
  </si>
  <si>
    <t>J 80x20</t>
  </si>
  <si>
    <t>http://www.teleskop-express.de/shop/product_info.php/info/p1415_20-x-80-Porro-Fernglas---LE-Serie---hohe-Aufloesung---Stativadapt.html</t>
  </si>
  <si>
    <t>monture parallelog</t>
  </si>
  <si>
    <t>http://www.teleskop-express.de/shop/product_info.php/info/p3882_Orion-Paragon-Plus-Binomount---Montierung-fuer-Fernglaeser.html</t>
  </si>
  <si>
    <t>trépied  </t>
  </si>
  <si>
    <t>http://www.teleskop-express.de/shop/product_info.php/info/p1458_Triton-Fotostativ---3-8--Anschluss---55cm-bis-185cm---bis-9kg.html</t>
  </si>
  <si>
    <t>adaptateur fixation</t>
  </si>
  <si>
    <t>http://www.teleskop-express.de/shop/product_info.php/info/p3883_Adapter-fuer-Fernglaeser-mit-Stativadapter-auf-Orion-Binomount.html</t>
  </si>
  <si>
    <t>100mm coudées</t>
  </si>
  <si>
    <t>J100x22</t>
  </si>
  <si>
    <t>http://www.astroshop.de/omegon-fernglas-nightstar-20-40x100-triplet-mit-wechselbaren-okularen/p,14697</t>
  </si>
  <si>
    <t>http://www.astroshop.de/fr/en-aluminium/omegon-trepied-alu-titania-600/p,23836</t>
  </si>
  <si>
    <t>monture fourche</t>
  </si>
  <si>
    <t>http://www.astroshop.de/adapter/omegon-gabelmontierung-fuer-grosfernglaeser/p,33131</t>
  </si>
  <si>
    <t>configurations</t>
  </si>
  <si>
    <t>Tarif 2016</t>
  </si>
  <si>
    <t>Tarif 2015</t>
  </si>
  <si>
    <t>différences</t>
  </si>
  <si>
    <t>commentaires</t>
  </si>
  <si>
    <t>photo longue focale CCD atik 320</t>
  </si>
  <si>
    <t>baisse des caméras CCD compensant les hausses</t>
  </si>
  <si>
    <t>photo longue focale CCD titan</t>
  </si>
  <si>
    <t>stable, en légère augmentation</t>
  </si>
  <si>
    <t>photo longue focale APN</t>
  </si>
  <si>
    <t>augmentation du prix de la monture</t>
  </si>
  <si>
    <t>photo grand champ</t>
  </si>
  <si>
    <t>augmentation du prix de la monture + tube optique +divers accessoires</t>
  </si>
  <si>
    <t>photo planétaire</t>
  </si>
  <si>
    <t>augmentation du prix de la monture +accessoire optique</t>
  </si>
  <si>
    <t>SC 200</t>
  </si>
  <si>
    <t>augmentation du prix de la monture et du tube optique</t>
  </si>
  <si>
    <t>Dobson 400 mm</t>
  </si>
  <si>
    <t>très forte augmentation du prix du dobson</t>
  </si>
  <si>
    <t>Dobson 300 mm</t>
  </si>
  <si>
    <t>Dobson 200 mm</t>
  </si>
  <si>
    <t>Dobson 200 minimal</t>
  </si>
  <si>
    <t>Jumelles 100mm</t>
  </si>
  <si>
    <t>forte augmentation du prix des jumelles </t>
  </si>
  <si>
    <t>Jumelles 80mm</t>
  </si>
  <si>
    <t>augmentation du prix de la monture + jumelles</t>
  </si>
  <si>
    <t>Jumelles 50mm</t>
  </si>
  <si>
    <t>baisse du prix de l'atlas du ciel.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</si>
</sst>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sz val="10"/>
      <color rgb="FF800000"/>
      <name val="Arial"/>
      <family val="2"/>
    </font>
    <font>
      <sz val="10"/>
      <color rgb="FF1F1C1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FF66"/>
        <bgColor rgb="FF99CC00"/>
      </patternFill>
    </fill>
    <fill>
      <patternFill patternType="solid">
        <fgColor rgb="FFFF99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3300"/>
        <bgColor rgb="FFFF66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F1C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gapWidth val="100"/>
        <c:overlap val="0"/>
        <c:axId val="75045316"/>
        <c:axId val="34745894"/>
      </c:barChart>
      <c:catAx>
        <c:axId val="75045316"/>
        <c:scaling>
          <c:orientation val="minMax"/>
        </c:scaling>
        <c:delete val="1"/>
        <c:axPos val="b"/>
        <c:majorTickMark val="out"/>
        <c:minorTickMark val="none"/>
        <c:tickLblPos val="none"/>
        <c:spPr>
          <a:ln>
            <a:solidFill>
              <a:srgbClr val="b3b3b3"/>
            </a:solidFill>
          </a:ln>
        </c:spPr>
        <c:crossAx val="34745894"/>
        <c:crosses val="autoZero"/>
        <c:auto val="1"/>
        <c:lblAlgn val="ctr"/>
        <c:lblOffset val="100"/>
      </c:catAx>
      <c:valAx>
        <c:axId val="34745894"/>
        <c:scaling>
          <c:orientation val="minMax"/>
        </c:scaling>
        <c:delete val="1"/>
        <c:axPos val="l"/>
        <c:majorTickMark val="out"/>
        <c:minorTickMark val="none"/>
        <c:tickLblPos val="none"/>
        <c:spPr>
          <a:ln>
            <a:solidFill>
              <a:srgbClr val="b3b3b3"/>
            </a:solidFill>
          </a:ln>
        </c:spPr>
        <c:crossAx val="75045316"/>
        <c:crosses val="min"/>
      </c:valAx>
      <c:spPr>
        <a:solidFill>
          <a:srgbClr val="d9d9d9"/>
        </a:solidFill>
        <a:ln>
          <a:noFill/>
        </a:ln>
      </c:spPr>
    </c:plotArea>
    <c:plotVisOnly val="1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0000ff"/>
            </a:solidFill>
            <a:ln>
              <a:noFill/>
            </a:ln>
          </c:spPr>
          <c:dLbls>
            <c:dLbl>
              <c:idx val="0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</c:dLbls>
          <c:cat>
            <c:strRef>
              <c:f>synthèse!$E$2:$E$14</c:f>
              <c:strCache>
                <c:ptCount val="13"/>
                <c:pt idx="0">
                  <c:v>4711</c:v>
                </c:pt>
                <c:pt idx="1">
                  <c:v>4307</c:v>
                </c:pt>
                <c:pt idx="2">
                  <c:v>4053,9</c:v>
                </c:pt>
                <c:pt idx="3">
                  <c:v>3670</c:v>
                </c:pt>
                <c:pt idx="4">
                  <c:v>1503,01</c:v>
                </c:pt>
                <c:pt idx="5">
                  <c:v>2145,78</c:v>
                </c:pt>
                <c:pt idx="6">
                  <c:v>2430,68</c:v>
                </c:pt>
                <c:pt idx="7">
                  <c:v>1197,68</c:v>
                </c:pt>
                <c:pt idx="8">
                  <c:v>850,68</c:v>
                </c:pt>
                <c:pt idx="9">
                  <c:v>482,9</c:v>
                </c:pt>
                <c:pt idx="10">
                  <c:v>1382,68</c:v>
                </c:pt>
                <c:pt idx="11">
                  <c:v>474,68</c:v>
                </c:pt>
                <c:pt idx="12">
                  <c:v>117,48</c:v>
                </c:pt>
              </c:strCache>
            </c:strRef>
          </c:cat>
          <c:val>
            <c:numRef>
              <c:f>synthèse!$B$2:$B$14</c:f>
              <c:numCache>
                <c:formatCode>General</c:formatCode>
                <c:ptCount val="13"/>
                <c:pt idx="0">
                  <c:v>4698</c:v>
                </c:pt>
                <c:pt idx="1">
                  <c:v>4484</c:v>
                </c:pt>
                <c:pt idx="2">
                  <c:v>4273.9</c:v>
                </c:pt>
                <c:pt idx="3">
                  <c:v>3995.89</c:v>
                </c:pt>
                <c:pt idx="4">
                  <c:v>1648.89</c:v>
                </c:pt>
                <c:pt idx="5">
                  <c:v>2469.9</c:v>
                </c:pt>
                <c:pt idx="6">
                  <c:v>3164.9</c:v>
                </c:pt>
                <c:pt idx="7">
                  <c:v>1249.9</c:v>
                </c:pt>
                <c:pt idx="8">
                  <c:v>873.9</c:v>
                </c:pt>
                <c:pt idx="9">
                  <c:v>492</c:v>
                </c:pt>
                <c:pt idx="10">
                  <c:v>1697.7</c:v>
                </c:pt>
                <c:pt idx="11">
                  <c:v>521.7</c:v>
                </c:pt>
                <c:pt idx="12">
                  <c:v>113.6</c:v>
                </c:pt>
              </c:numCache>
            </c:numRef>
          </c:val>
        </c:ser>
        <c:gapWidth val="100"/>
        <c:overlap val="0"/>
        <c:axId val="70807578"/>
        <c:axId val="24511168"/>
      </c:barChart>
      <c:catAx>
        <c:axId val="7080757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4511168"/>
        <c:crosses val="autoZero"/>
        <c:auto val="1"/>
        <c:lblAlgn val="ctr"/>
        <c:lblOffset val="100"/>
      </c:catAx>
      <c:valAx>
        <c:axId val="2451116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0807578"/>
        <c:crossesAt val="1"/>
      </c:valAx>
      <c:spPr>
        <a:noFill/>
        <a:ln>
          <a:solidFill>
            <a:srgbClr val="b3b3b3"/>
          </a:solidFill>
        </a:ln>
      </c:spPr>
    </c:plotArea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57960</xdr:colOff>
      <xdr:row>16</xdr:row>
      <xdr:rowOff>62640</xdr:rowOff>
    </xdr:from>
    <xdr:to>
      <xdr:col>7</xdr:col>
      <xdr:colOff>3376800</xdr:colOff>
      <xdr:row>33</xdr:row>
      <xdr:rowOff>140400</xdr:rowOff>
    </xdr:to>
    <xdr:graphicFrame>
      <xdr:nvGraphicFramePr>
        <xdr:cNvPr id="0" name="Chart 1"/>
        <xdr:cNvGraphicFramePr/>
      </xdr:nvGraphicFramePr>
      <xdr:xfrm>
        <a:off x="3099600" y="3039480"/>
        <a:ext cx="5757120" cy="324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942480</xdr:colOff>
      <xdr:row>16</xdr:row>
      <xdr:rowOff>33480</xdr:rowOff>
    </xdr:from>
    <xdr:to>
      <xdr:col>7</xdr:col>
      <xdr:colOff>4340520</xdr:colOff>
      <xdr:row>33</xdr:row>
      <xdr:rowOff>111240</xdr:rowOff>
    </xdr:to>
    <xdr:graphicFrame>
      <xdr:nvGraphicFramePr>
        <xdr:cNvPr id="1" name="Chart 2"/>
        <xdr:cNvGraphicFramePr/>
      </xdr:nvGraphicFramePr>
      <xdr:xfrm>
        <a:off x="942480" y="3010320"/>
        <a:ext cx="8877960" cy="3240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teleskop-express.de/shop/product_info.php/info/p433_Skywatcher-EQ-6-Pro-Synscan-Skyskan-Pro-GoTo-Montierung---bis-20kg.html" TargetMode="External"/><Relationship Id="rId2" Type="http://schemas.openxmlformats.org/officeDocument/2006/relationships/hyperlink" Target="http://www.teleskop-express.de/shop/product_info.php/info/p3490_12V-Powertank---17Ah---wiederaufladbar---Lichtfunktion.html" TargetMode="External"/><Relationship Id="rId3" Type="http://schemas.openxmlformats.org/officeDocument/2006/relationships/hyperlink" Target="http://www.teleskop-express.de/shop/product_info.php/info/p223_Starway-Parallelmontage-von-zwei-Optiken-auf-einer-Montierung.html" TargetMode="External"/><Relationship Id="rId4" Type="http://schemas.openxmlformats.org/officeDocument/2006/relationships/hyperlink" Target="http://www.teleskop-express.de/shop/product_info.php/info/p3281_Astro-Professional-CNC-Rohrschellen---Set---fuer-Tuben-D-90mm.html" TargetMode="External"/><Relationship Id="rId5" Type="http://schemas.openxmlformats.org/officeDocument/2006/relationships/hyperlink" Target="http://www.teleskop-express.de/shop/product_info.php/language/en/info/p4044_TS-Leitrohr-80-400mm-mit-justierbaren-Schellen---Metallauszug.html" TargetMode="External"/><Relationship Id="rId6" Type="http://schemas.openxmlformats.org/officeDocument/2006/relationships/hyperlink" Target="http://www.teleskop-express.de/shop/product_info.php/info/p4647_Starway-universelle-Vixen-GP-Level-Prismenschiene---Laenge-34cm.html" TargetMode="External"/><Relationship Id="rId7" Type="http://schemas.openxmlformats.org/officeDocument/2006/relationships/hyperlink" Target="http://www.teleskop-express.de/shop/product_info.php/info/p4344_Canon-EOS-1100-Body---Astro-Version---Ohne-IR-Sperrfilter.html" TargetMode="External"/><Relationship Id="rId8" Type="http://schemas.openxmlformats.org/officeDocument/2006/relationships/hyperlink" Target="http://www.teleskop-express.de/shop/product_info.php/info/p7064_Orion-12V-Stromversorgung-fuer-Canon-EOS-450D--500D--1000D----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www.teleskop-express.de/shop/product_info.php/info/p3308_Skywatcher-Evostar-120-EQ5---120-1000mm-Refraktor-Teleskop.html" TargetMode="External"/><Relationship Id="rId2" Type="http://schemas.openxmlformats.org/officeDocument/2006/relationships/hyperlink" Target="http://www.teleskop-express.de/shop/product_info.php/info/p923_Tele-Vue-PMT2513---2-5x-Powermate-Barlow-1-25-.html" TargetMode="External"/><Relationship Id="rId3" Type="http://schemas.openxmlformats.org/officeDocument/2006/relationships/hyperlink" Target="http://www.teleskop-express.de/shop/product_info.php/info/p399_Skywatcher-Zweiachsen-Schrittmotorsteuerung-fuer-EQ5.html" TargetMode="External"/><Relationship Id="rId4" Type="http://schemas.openxmlformats.org/officeDocument/2006/relationships/hyperlink" Target="http://www.teleskop-express.de/shop/product_info.php/info/p1778_TS-Astro-CCD-Kamera---Mond---Planeten---1-25--Adapter.html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www.teleskop-express.de/shop/product_info.php/info/p433_Skywatcher-EQ-6-Pro-Synscan-Skyskan-Pro-GoTo-Montierung---bis-20kg.html" TargetMode="External"/><Relationship Id="rId2" Type="http://schemas.openxmlformats.org/officeDocument/2006/relationships/hyperlink" Target="http://www.teleskop-express.de/shop/product_info.php/info/p3490_12V-Powertank---17Ah---wiederaufladbar---Lichtfunktion.html" TargetMode="External"/><Relationship Id="rId3" Type="http://schemas.openxmlformats.org/officeDocument/2006/relationships/hyperlink" Target="http://www.teleskop-express.de/shop/product_info.php/info/p1000_Celestron-C8-SC-XLT---203-2000mm-Schmidt-Cassegrain-optischer-Tubus.html" TargetMode="External"/><Relationship Id="rId4" Type="http://schemas.openxmlformats.org/officeDocument/2006/relationships/hyperlink" Target="http://www.teleskop-express.de/shop/product_info.php/info/p634_f-6-3-Reduzierung---Feldebnung-fuer-Schmidt-Cassegrains.html" TargetMode="External"/><Relationship Id="rId5" Type="http://schemas.openxmlformats.org/officeDocument/2006/relationships/hyperlink" Target="http://www.teleskop-express.de/shop/product_info.php/info/p3519_Celestron-3--Losmandy-Prismenschiene---Laenge-333mm-u-a--C8.html" TargetMode="External"/><Relationship Id="rId6" Type="http://schemas.openxmlformats.org/officeDocument/2006/relationships/hyperlink" Target="http://www.teleskop-express.de/shop/product_info.php/language/en/info/p4044_TS-Leitrohr-80-400mm-mit-justierbaren-Schellen---Metallauszug.html" TargetMode="External"/><Relationship Id="rId7" Type="http://schemas.openxmlformats.org/officeDocument/2006/relationships/hyperlink" Target="http://www.teleskop-express.de/shop/product_info.php/info/p4344_Canon-EOS-1100-Body---Astro-Version---Ohne-IR-Sperrfilter.html" TargetMode="External"/><Relationship Id="rId8" Type="http://schemas.openxmlformats.org/officeDocument/2006/relationships/hyperlink" Target="http://www.teleskop-express.de/shop/product_info.php/info/p3512_Geoptik-Flatfield-Aufsatz-D-210mm---zum-Erstellen-von-Flatfields.html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www.teleskop-express.de/shop/product_info.php/info/p971_Celestron-CPC-800-GPS---203-2000mm-GoTo-SC-telescope.html" TargetMode="External"/><Relationship Id="rId2" Type="http://schemas.openxmlformats.org/officeDocument/2006/relationships/hyperlink" Target="http://www.teleskop-express.de/shop/product_info.php/info/p1001_Celestron-Advanced-VX---C8-SCT-GoTo-Telescope---203-2000mm.html" TargetMode="External"/><Relationship Id="rId3" Type="http://schemas.openxmlformats.org/officeDocument/2006/relationships/hyperlink" Target="http://www.teleskop-express.de/shop/product_info.php/info/p939_Celestron-NexStar-8-SE---GoTo-Schmidt-Cassegrain---203-2032mm.html" TargetMode="External"/><Relationship Id="rId4" Type="http://schemas.openxmlformats.org/officeDocument/2006/relationships/hyperlink" Target="http://www.teleskop-express.de/shop/product_info.php/info/p131_ORION-RedBeam-LED-Rotlicht-Lampe---dimmbar.html" TargetMode="External"/><Relationship Id="rId5" Type="http://schemas.openxmlformats.org/officeDocument/2006/relationships/hyperlink" Target="http://www.teleskop-express.de/shop/product_info.php/info/p803_Gro-es-Zubehoer-Komplettpaket-im-Aluminium-Koffer---von-TS-Optics.html" TargetMode="External"/><Relationship Id="rId6" Type="http://schemas.openxmlformats.org/officeDocument/2006/relationships/hyperlink" Target="http://www.teleskop-express.de/shop/product_info.php/info/p487_Baader-UHC-S---1-25--Breitband-Nebelfilter-fuer-Beobachtung---Fot.html" TargetMode="External"/><Relationship Id="rId7" Type="http://schemas.openxmlformats.org/officeDocument/2006/relationships/hyperlink" Target="http://www.teleskop-express.de/shop/product_info.php/info/p332_CLS-Filter---1-25----Astronomik.html" TargetMode="External"/><Relationship Id="rId8" Type="http://schemas.openxmlformats.org/officeDocument/2006/relationships/hyperlink" Target="http://www.teleskop-express.de/shop/product_info.php/info/p3490_12V-Powertank---17Ah---wiederaufladbar---Lichtfunktion.html" TargetMode="External"/><Relationship Id="rId9" Type="http://schemas.openxmlformats.org/officeDocument/2006/relationships/hyperlink" Target="http://www.amazon.fr/Sky-Telescopes-Pocket-Atlas/dp/1931559317/ref=sr_1_1?ie=UTF8&amp;qid=1369985585&amp;sr=8-1&amp;keywords=pocket+sky+atlas" TargetMode="Externa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://www.teleskop-express.de/shop/product_info.php/info/p1992_Skywatcher-Skyliner-200P---Parabol-Dobson-200-1200mm.html" TargetMode="External"/><Relationship Id="rId2" Type="http://schemas.openxmlformats.org/officeDocument/2006/relationships/hyperlink" Target="http://www.teleskop-express.de/shop/product_info.php/info/p164_Newton-Justierlaser-1-25----Aktionsgeraet.html" TargetMode="External"/><Relationship Id="rId3" Type="http://schemas.openxmlformats.org/officeDocument/2006/relationships/hyperlink" Target="http://www.teleskop-express.de/shop/product_info.php/info/p131_ORION-RedBeam-LED-Rotlicht-Lampe---dimmbar.html" TargetMode="External"/><Relationship Id="rId4" Type="http://schemas.openxmlformats.org/officeDocument/2006/relationships/hyperlink" Target="http://www.teleskop-express.de/shop/product_info.php/info/p803_Gro-es-Zubehoer-Komplettpaket-im-Aluminium-Koffer---von-TS-Optics.html" TargetMode="External"/><Relationship Id="rId5" Type="http://schemas.openxmlformats.org/officeDocument/2006/relationships/hyperlink" Target="http://www.teleskop-express.de/shop/product_info.php/info/p487_Baader-UHC-S---1-25--Breitband-Nebelfilter-fuer-Beobachtung---Fot.html" TargetMode="External"/><Relationship Id="rId6" Type="http://schemas.openxmlformats.org/officeDocument/2006/relationships/hyperlink" Target="http://www.teleskop-express.de/shop/product_info.php/info/p332_CLS-Filter---1-25----Astronomik.html" TargetMode="External"/><Relationship Id="rId7" Type="http://schemas.openxmlformats.org/officeDocument/2006/relationships/hyperlink" Target="http://www.amazon.fr/Sky-Telescopes-Pocket-Atlas/dp/1931559317/ref=sr_1_1?ie=UTF8&amp;qid=1369985585&amp;sr=8-1&amp;keywords=pocket+sky+atlas" TargetMode="External"/><Relationship Id="rId8" Type="http://schemas.openxmlformats.org/officeDocument/2006/relationships/hyperlink" Target="http://www.teleskop-express.de/shop/product_info.php/info/p41_GSO-Dobson-Teleskop---300-1500mm---2--Crayford---AKTION.html" TargetMode="External"/><Relationship Id="rId9" Type="http://schemas.openxmlformats.org/officeDocument/2006/relationships/hyperlink" Target="http://www.teleskop-express.de/shop/product_info.php/info/p803_Gro-es-Zubehoer-Komplettpaket-im-Aluminium-Koffer---von-TS-Optics.html" TargetMode="External"/><Relationship Id="rId10" Type="http://schemas.openxmlformats.org/officeDocument/2006/relationships/hyperlink" Target="http://www.teleskop-express.de/shop/product_info.php/info/p487_Baader-UHC-S---1-25--Breitband-Nebelfilter-fuer-Beobachtung---Fot.html" TargetMode="External"/><Relationship Id="rId11" Type="http://schemas.openxmlformats.org/officeDocument/2006/relationships/hyperlink" Target="http://www.teleskop-express.de/shop/product_info.php/info/p332_CLS-Filter---1-25----Astronomik.html" TargetMode="External"/><Relationship Id="rId12" Type="http://schemas.openxmlformats.org/officeDocument/2006/relationships/hyperlink" Target="http://www.teleskop-express.de/shop/product_info.php/info/p164_Newton-Justierlaser-1-25----Aktionsgeraet.html" TargetMode="External"/><Relationship Id="rId13" Type="http://schemas.openxmlformats.org/officeDocument/2006/relationships/hyperlink" Target="http://www.teleskop-express.de/shop/product_info.php/info/p131_ORION-RedBeam-LED-Rotlicht-Lampe---dimmbar.html" TargetMode="External"/><Relationship Id="rId14" Type="http://schemas.openxmlformats.org/officeDocument/2006/relationships/hyperlink" Target="http://www.amazon.fr/Sky-Telescopes-Pocket-Atlas/dp/1931559317/ref=sr_1_1?ie=UTF8&amp;qid=1369985585&amp;sr=8-1&amp;keywords=pocket+sky+atlas" TargetMode="Externa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://www.astroshop.de/fr/divers/bresser-support-trepied-l-yd/p,24949" TargetMode="External"/><Relationship Id="rId2" Type="http://schemas.openxmlformats.org/officeDocument/2006/relationships/hyperlink" Target="http://www.astroshop.de/fr/lampes/skywatcher-lampe-de-poche-lumiere-rouge-blanche/p,4768" TargetMode="External"/><Relationship Id="rId3" Type="http://schemas.openxmlformats.org/officeDocument/2006/relationships/hyperlink" Target="http://www.amazon.fr/Sky-Telescopes-Pocket-Atlas/dp/1931559317/ref=sr_1_1?ie=UTF8&amp;qid=1369985585&amp;sr=8-1&amp;keywords=pocket+sky+atlas" TargetMode="External"/><Relationship Id="rId4" Type="http://schemas.openxmlformats.org/officeDocument/2006/relationships/hyperlink" Target="http://www.teleskop-express.de/shop/product_info.php/info/p1415_20-x-80-Porro-Fernglas---LE-Serie---hohe-Aufloesung---Stativadapt.html" TargetMode="External"/><Relationship Id="rId5" Type="http://schemas.openxmlformats.org/officeDocument/2006/relationships/hyperlink" Target="http://www.teleskop-express.de/shop/product_info.php/info/p3882_Orion-Paragon-Plus-Binomount---Montierung-fuer-Fernglaeser.html" TargetMode="External"/><Relationship Id="rId6" Type="http://schemas.openxmlformats.org/officeDocument/2006/relationships/hyperlink" Target="http://www.teleskop-express.de/shop/product_info.php/info/p1458_Triton-Fotostativ---3-8--Anschluss---55cm-bis-185cm---bis-9kg.html" TargetMode="External"/><Relationship Id="rId7" Type="http://schemas.openxmlformats.org/officeDocument/2006/relationships/hyperlink" Target="http://www.teleskop-express.de/shop/product_info.php/info/p3883_Adapter-fuer-Fernglaeser-mit-Stativadapter-auf-Orion-Binomount.html" TargetMode="External"/><Relationship Id="rId8" Type="http://schemas.openxmlformats.org/officeDocument/2006/relationships/hyperlink" Target="http://www.teleskop-express.de/shop/product_info.php/info/p131_ORION-RedBeam-LED-Rotlicht-Lampe---dimmbar.html" TargetMode="External"/><Relationship Id="rId9" Type="http://schemas.openxmlformats.org/officeDocument/2006/relationships/hyperlink" Target="http://www.amazon.fr/Sky-Telescopes-Pocket-Atlas/dp/1931559317/ref=sr_1_1?ie=UTF8&amp;qid=1369985585&amp;sr=8-1&amp;keywords=pocket+sky+atlas" TargetMode="External"/><Relationship Id="rId10" Type="http://schemas.openxmlformats.org/officeDocument/2006/relationships/hyperlink" Target="http://www.astroshop.de/adapter/omegon-gabelmontierung-fuer-grosfernglaeser/p,33131" TargetMode="External"/><Relationship Id="rId11" Type="http://schemas.openxmlformats.org/officeDocument/2006/relationships/hyperlink" Target="http://www.astroshop.de/fr/lampes/skywatcher-lampe-de-poche-lumiere-rouge-blanche/p,4768" TargetMode="External"/><Relationship Id="rId12" Type="http://schemas.openxmlformats.org/officeDocument/2006/relationships/hyperlink" Target="http://www.amazon.fr/Sky-Telescopes-Pocket-Atlas/dp/1931559317/ref=sr_1_1?ie=UTF8&amp;qid=1369985585&amp;sr=8-1&amp;keywords=pocket+sky+atlas" TargetMode="Externa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2" activeCellId="0" sqref="C32"/>
    </sheetView>
  </sheetViews>
  <sheetFormatPr defaultRowHeight="12.75"/>
  <cols>
    <col collapsed="false" hidden="false" max="1" min="1" style="0" width="37.7959183673469"/>
    <col collapsed="false" hidden="false" max="2" min="2" style="0" width="11.5663265306122"/>
    <col collapsed="false" hidden="false" max="3" min="3" style="0" width="111.84693877551"/>
    <col collapsed="false" hidden="false" max="1025" min="4" style="0" width="11.5663265306122"/>
  </cols>
  <sheetData>
    <row r="1" customFormat="false" ht="14.9" hidden="false" customHeight="false" outlineLevel="0" collapsed="false">
      <c r="A1" s="1" t="s">
        <v>0</v>
      </c>
      <c r="B1" s="1" t="n">
        <f aca="false">SUM(B4:B27)</f>
        <v>3995.89</v>
      </c>
      <c r="D1" s="0" t="s">
        <v>1</v>
      </c>
      <c r="E1" s="0" t="s">
        <v>2</v>
      </c>
      <c r="F1" s="0" t="s">
        <v>3</v>
      </c>
    </row>
    <row r="2" customFormat="false" ht="12.75" hidden="false" customHeight="false" outlineLevel="0" collapsed="false">
      <c r="D2" s="0" t="n">
        <f aca="false">SUM(D5:D23)</f>
        <v>3671.99</v>
      </c>
      <c r="E2" s="0" t="n">
        <f aca="false">B1-D2</f>
        <v>323.9</v>
      </c>
      <c r="F2" s="2" t="n">
        <f aca="false">E2/D2</f>
        <v>0.0882083012208639</v>
      </c>
    </row>
    <row r="3" customFormat="false" ht="14.9" hidden="false" customHeight="false" outlineLevel="0" collapsed="false">
      <c r="A3" s="0" t="s">
        <v>4</v>
      </c>
      <c r="C3" s="0" t="s">
        <v>5</v>
      </c>
    </row>
    <row r="5" customFormat="false" ht="14.65" hidden="false" customHeight="false" outlineLevel="0" collapsed="false">
      <c r="A5" s="0" t="s">
        <v>6</v>
      </c>
      <c r="B5" s="0" t="n">
        <v>1470.99</v>
      </c>
      <c r="C5" s="3" t="s">
        <v>7</v>
      </c>
      <c r="D5" s="0" t="n">
        <v>1260</v>
      </c>
      <c r="E5" s="0" t="n">
        <f aca="false">B5-D5</f>
        <v>210.99</v>
      </c>
      <c r="F5" s="2" t="n">
        <f aca="false">E5/D5</f>
        <v>0.167452380952381</v>
      </c>
    </row>
    <row r="6" customFormat="false" ht="14.65" hidden="false" customHeight="false" outlineLevel="0" collapsed="false">
      <c r="A6" s="0" t="s">
        <v>8</v>
      </c>
      <c r="B6" s="0" t="n">
        <v>199</v>
      </c>
      <c r="C6" s="4" t="s">
        <v>9</v>
      </c>
      <c r="D6" s="0" t="n">
        <v>199</v>
      </c>
      <c r="E6" s="0" t="n">
        <f aca="false">B6-D6</f>
        <v>0</v>
      </c>
      <c r="F6" s="2" t="n">
        <f aca="false">E6/D6</f>
        <v>0</v>
      </c>
    </row>
    <row r="7" customFormat="false" ht="14.65" hidden="false" customHeight="false" outlineLevel="0" collapsed="false">
      <c r="F7" s="2"/>
    </row>
    <row r="8" customFormat="false" ht="14.65" hidden="false" customHeight="false" outlineLevel="0" collapsed="false">
      <c r="A8" s="0" t="s">
        <v>10</v>
      </c>
      <c r="B8" s="0" t="n">
        <v>129</v>
      </c>
      <c r="C8" s="4" t="s">
        <v>11</v>
      </c>
      <c r="D8" s="0" t="n">
        <v>129</v>
      </c>
      <c r="E8" s="0" t="n">
        <f aca="false">B8-D8</f>
        <v>0</v>
      </c>
      <c r="F8" s="2" t="n">
        <f aca="false">E8/D8</f>
        <v>0</v>
      </c>
    </row>
    <row r="9" customFormat="false" ht="14.65" hidden="false" customHeight="false" outlineLevel="0" collapsed="false">
      <c r="A9" s="0" t="s">
        <v>12</v>
      </c>
      <c r="B9" s="0" t="n">
        <v>79</v>
      </c>
      <c r="C9" s="4" t="s">
        <v>13</v>
      </c>
      <c r="D9" s="0" t="n">
        <v>59</v>
      </c>
      <c r="E9" s="0" t="n">
        <f aca="false">B9-D9</f>
        <v>20</v>
      </c>
      <c r="F9" s="2" t="n">
        <f aca="false">E9/D9</f>
        <v>0.338983050847458</v>
      </c>
    </row>
    <row r="10" customFormat="false" ht="14.65" hidden="false" customHeight="false" outlineLevel="0" collapsed="false">
      <c r="A10" s="0" t="s">
        <v>14</v>
      </c>
      <c r="B10" s="0" t="n">
        <v>165</v>
      </c>
      <c r="C10" s="3" t="s">
        <v>15</v>
      </c>
      <c r="D10" s="0" t="n">
        <v>165</v>
      </c>
      <c r="E10" s="0" t="n">
        <f aca="false">B10-D10</f>
        <v>0</v>
      </c>
      <c r="F10" s="2" t="n">
        <f aca="false">E10/D10</f>
        <v>0</v>
      </c>
    </row>
    <row r="11" customFormat="false" ht="14.65" hidden="false" customHeight="false" outlineLevel="0" collapsed="false">
      <c r="A11" s="0" t="s">
        <v>16</v>
      </c>
      <c r="B11" s="0" t="n">
        <v>649</v>
      </c>
      <c r="C11" s="4" t="s">
        <v>17</v>
      </c>
      <c r="D11" s="0" t="n">
        <v>599</v>
      </c>
      <c r="E11" s="0" t="n">
        <f aca="false">B11-D11</f>
        <v>50</v>
      </c>
      <c r="F11" s="2" t="n">
        <f aca="false">E11/D11</f>
        <v>0.0834724540901503</v>
      </c>
    </row>
    <row r="12" customFormat="false" ht="14.65" hidden="false" customHeight="false" outlineLevel="0" collapsed="false">
      <c r="A12" s="0" t="s">
        <v>18</v>
      </c>
      <c r="B12" s="0" t="n">
        <v>65</v>
      </c>
      <c r="C12" s="4" t="s">
        <v>19</v>
      </c>
      <c r="D12" s="0" t="n">
        <v>65</v>
      </c>
      <c r="E12" s="0" t="n">
        <f aca="false">B12-D12</f>
        <v>0</v>
      </c>
      <c r="F12" s="2" t="n">
        <f aca="false">E12/D12</f>
        <v>0</v>
      </c>
    </row>
    <row r="13" customFormat="false" ht="14.65" hidden="false" customHeight="false" outlineLevel="0" collapsed="false">
      <c r="A13" s="0" t="s">
        <v>20</v>
      </c>
      <c r="B13" s="0" t="n">
        <v>579</v>
      </c>
      <c r="C13" s="4" t="s">
        <v>21</v>
      </c>
      <c r="D13" s="0" t="n">
        <v>579</v>
      </c>
      <c r="E13" s="0" t="n">
        <f aca="false">B13-D13</f>
        <v>0</v>
      </c>
      <c r="F13" s="2" t="n">
        <f aca="false">E13/D13</f>
        <v>0</v>
      </c>
    </row>
    <row r="14" customFormat="false" ht="14.65" hidden="false" customHeight="false" outlineLevel="0" collapsed="false">
      <c r="F14" s="2"/>
    </row>
    <row r="15" customFormat="false" ht="25.35" hidden="false" customHeight="false" outlineLevel="0" collapsed="false">
      <c r="A15" s="0" t="s">
        <v>22</v>
      </c>
      <c r="B15" s="0" t="n">
        <v>29.9</v>
      </c>
      <c r="C15" s="4" t="s">
        <v>23</v>
      </c>
      <c r="D15" s="0" t="n">
        <v>69.99</v>
      </c>
      <c r="E15" s="0" t="n">
        <f aca="false">B15-D15</f>
        <v>-40.09</v>
      </c>
      <c r="F15" s="2" t="n">
        <f aca="false">E15/D15</f>
        <v>-0.572796113730533</v>
      </c>
    </row>
    <row r="16" customFormat="false" ht="14.65" hidden="false" customHeight="false" outlineLevel="0" collapsed="false">
      <c r="A16" s="0" t="s">
        <v>24</v>
      </c>
      <c r="B16" s="0" t="n">
        <v>142</v>
      </c>
      <c r="C16" s="4" t="s">
        <v>25</v>
      </c>
      <c r="D16" s="0" t="n">
        <v>69</v>
      </c>
      <c r="E16" s="0" t="n">
        <f aca="false">B16-D16</f>
        <v>73</v>
      </c>
      <c r="F16" s="2" t="n">
        <f aca="false">E16/D16</f>
        <v>1.05797101449275</v>
      </c>
    </row>
    <row r="17" customFormat="false" ht="14.65" hidden="false" customHeight="false" outlineLevel="0" collapsed="false">
      <c r="F17" s="2"/>
    </row>
    <row r="18" customFormat="false" ht="14.65" hidden="false" customHeight="false" outlineLevel="0" collapsed="false">
      <c r="A18" s="0" t="s">
        <v>26</v>
      </c>
      <c r="B18" s="0" t="n">
        <v>339</v>
      </c>
      <c r="C18" s="3" t="s">
        <v>27</v>
      </c>
      <c r="D18" s="0" t="n">
        <v>329</v>
      </c>
      <c r="E18" s="0" t="n">
        <f aca="false">B18-D18</f>
        <v>10</v>
      </c>
      <c r="F18" s="2" t="n">
        <f aca="false">E18/D18</f>
        <v>0.0303951367781155</v>
      </c>
    </row>
    <row r="19" customFormat="false" ht="14.65" hidden="false" customHeight="false" outlineLevel="0" collapsed="false">
      <c r="A19" s="0" t="s">
        <v>28</v>
      </c>
      <c r="B19" s="0" t="n">
        <v>0</v>
      </c>
      <c r="C19" s="0" t="s">
        <v>29</v>
      </c>
      <c r="D19" s="0" t="n">
        <v>0</v>
      </c>
      <c r="F19" s="2"/>
    </row>
    <row r="20" customFormat="false" ht="14.65" hidden="false" customHeight="false" outlineLevel="0" collapsed="false">
      <c r="F20" s="2"/>
    </row>
    <row r="21" customFormat="false" ht="14.65" hidden="false" customHeight="false" outlineLevel="0" collapsed="false">
      <c r="F21" s="2"/>
    </row>
    <row r="22" customFormat="false" ht="14.65" hidden="false" customHeight="false" outlineLevel="0" collapsed="false">
      <c r="A22" s="0" t="s">
        <v>30</v>
      </c>
      <c r="B22" s="0" t="n">
        <v>134</v>
      </c>
      <c r="C22" s="4" t="s">
        <v>31</v>
      </c>
      <c r="D22" s="0" t="n">
        <v>134</v>
      </c>
      <c r="E22" s="0" t="n">
        <f aca="false">B22-D22</f>
        <v>0</v>
      </c>
      <c r="F22" s="2" t="n">
        <f aca="false">E22/D22</f>
        <v>0</v>
      </c>
    </row>
    <row r="23" customFormat="false" ht="14.65" hidden="false" customHeight="false" outlineLevel="0" collapsed="false">
      <c r="A23" s="0" t="s">
        <v>32</v>
      </c>
      <c r="B23" s="0" t="n">
        <v>15</v>
      </c>
      <c r="D23" s="0" t="n">
        <v>15</v>
      </c>
      <c r="E23" s="0" t="n">
        <f aca="false">B23-D23</f>
        <v>0</v>
      </c>
      <c r="F23" s="2" t="n">
        <f aca="false">E23/D23</f>
        <v>0</v>
      </c>
    </row>
    <row r="25" customFormat="false" ht="14.65" hidden="false" customHeight="false" outlineLevel="0" collapsed="false"/>
    <row r="26" customFormat="false" ht="14.65" hidden="false" customHeight="false" outlineLevel="0" collapsed="false"/>
  </sheetData>
  <hyperlinks>
    <hyperlink ref="C5" r:id="rId1" display="http://www.teleskop-express.de/shop/product_info.php/info/p433_Skywatcher-EQ-6-Pro-Synscan-Skyskan-Pro-GoTo-Montierung---bis-20kg.html"/>
    <hyperlink ref="C6" r:id="rId2" display="http://www.teleskop-express.de/shop/product_info.php/info/p3490_12V-Powertank---17Ah---wiederaufladbar---Lichtfunktion.html"/>
    <hyperlink ref="C8" r:id="rId3" display="http://www.teleskop-express.de/shop/product_info.php/info/p223_Starway-Parallelmontage-von-zwei-Optiken-auf-einer-Montierung.html"/>
    <hyperlink ref="C9" r:id="rId4" display="http://www.teleskop-express.de/shop/product_info.php/info/p3281_Astro-Professional-CNC-Rohrschellen---Set---fuer-Tuben-D-90mm.html"/>
    <hyperlink ref="C10" r:id="rId5" display="http://www.teleskop-express.de/shop/product_info.php/language/en/info/p4044_TS-Leitrohr-80-400mm-mit-justierbaren-Schellen---Metallauszug.html"/>
    <hyperlink ref="C12" r:id="rId6" display="http://www.teleskop-express.de/shop/product_info.php/info/p4647_Starway-universelle-Vixen-GP-Level-Prismenschiene---Laenge-34cm.html"/>
    <hyperlink ref="C13" r:id="rId7" display="http://www.teleskop-express.de/shop/product_info.php/info/p4344_Canon-EOS-1100-Body---Astro-Version---Ohne-IR-Sperrfilter.html"/>
    <hyperlink ref="C16" r:id="rId8" display="http://www.teleskop-express.de/shop/product_info.php/info/p7064_Orion-12V-Stromversorgung-fuer-Canon-EOS-450D--500D--1000D----.html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RowHeight="12.75"/>
  <cols>
    <col collapsed="false" hidden="false" max="1" min="1" style="0" width="33.4081632653061"/>
    <col collapsed="false" hidden="false" max="2" min="2" style="0" width="11.5663265306122"/>
    <col collapsed="false" hidden="false" max="3" min="3" style="0" width="103.494897959184"/>
    <col collapsed="false" hidden="false" max="1025" min="4" style="0" width="11.5663265306122"/>
  </cols>
  <sheetData>
    <row r="1" customFormat="false" ht="14.9" hidden="false" customHeight="false" outlineLevel="0" collapsed="false">
      <c r="A1" s="1" t="s">
        <v>33</v>
      </c>
      <c r="B1" s="1" t="n">
        <f aca="false">SUM(B5:B17)</f>
        <v>1648.89</v>
      </c>
      <c r="D1" s="0" t="s">
        <v>34</v>
      </c>
      <c r="E1" s="0" t="s">
        <v>35</v>
      </c>
      <c r="F1" s="0" t="s">
        <v>3</v>
      </c>
    </row>
    <row r="2" customFormat="false" ht="14.65" hidden="false" customHeight="false" outlineLevel="0" collapsed="false">
      <c r="A2" s="0" t="s">
        <v>36</v>
      </c>
      <c r="D2" s="0" t="n">
        <f aca="false">SUM(D7:D16)</f>
        <v>1503.01</v>
      </c>
      <c r="E2" s="0" t="n">
        <f aca="false">B1-D2</f>
        <v>145.88</v>
      </c>
      <c r="F2" s="2" t="n">
        <f aca="false">E2/D2</f>
        <v>0.09705856913793</v>
      </c>
    </row>
    <row r="3" customFormat="false" ht="14.65" hidden="false" customHeight="false" outlineLevel="0" collapsed="false">
      <c r="F3" s="2"/>
    </row>
    <row r="4" customFormat="false" ht="14.65" hidden="false" customHeight="false" outlineLevel="0" collapsed="false">
      <c r="A4" s="0" t="s">
        <v>37</v>
      </c>
      <c r="B4" s="0" t="s">
        <v>38</v>
      </c>
      <c r="C4" s="0" t="s">
        <v>5</v>
      </c>
      <c r="F4" s="2"/>
    </row>
    <row r="5" customFormat="false" ht="14.65" hidden="false" customHeight="false" outlineLevel="0" collapsed="false">
      <c r="F5" s="2"/>
    </row>
    <row r="6" customFormat="false" ht="14.65" hidden="false" customHeight="false" outlineLevel="0" collapsed="false">
      <c r="F6" s="2"/>
    </row>
    <row r="7" customFormat="false" ht="14.65" hidden="false" customHeight="false" outlineLevel="0" collapsed="false">
      <c r="A7" s="0" t="s">
        <v>39</v>
      </c>
      <c r="B7" s="0" t="n">
        <v>744</v>
      </c>
      <c r="C7" s="4" t="s">
        <v>40</v>
      </c>
      <c r="D7" s="0" t="n">
        <v>629</v>
      </c>
      <c r="E7" s="0" t="n">
        <f aca="false">B7-D7</f>
        <v>115</v>
      </c>
      <c r="F7" s="2" t="n">
        <f aca="false">E7/D7</f>
        <v>0.182829888712242</v>
      </c>
    </row>
    <row r="8" customFormat="false" ht="14.65" hidden="false" customHeight="false" outlineLevel="0" collapsed="false">
      <c r="A8" s="0" t="s">
        <v>41</v>
      </c>
      <c r="C8" s="0" t="s">
        <v>42</v>
      </c>
      <c r="F8" s="2"/>
    </row>
    <row r="9" customFormat="false" ht="14.65" hidden="false" customHeight="false" outlineLevel="0" collapsed="false">
      <c r="A9" s="0" t="s">
        <v>8</v>
      </c>
      <c r="B9" s="0" t="n">
        <v>0</v>
      </c>
      <c r="C9" s="0" t="s">
        <v>43</v>
      </c>
      <c r="F9" s="2"/>
    </row>
    <row r="10" customFormat="false" ht="14.65" hidden="false" customHeight="false" outlineLevel="0" collapsed="false">
      <c r="A10" s="0" t="s">
        <v>44</v>
      </c>
      <c r="B10" s="0" t="n">
        <v>220.99</v>
      </c>
      <c r="C10" s="4" t="s">
        <v>45</v>
      </c>
      <c r="D10" s="0" t="n">
        <v>195.01</v>
      </c>
      <c r="E10" s="0" t="n">
        <f aca="false">B10-D10</f>
        <v>25.98</v>
      </c>
      <c r="F10" s="2" t="n">
        <f aca="false">E10/D10</f>
        <v>0.133223937233988</v>
      </c>
    </row>
    <row r="11" customFormat="false" ht="14.65" hidden="false" customHeight="false" outlineLevel="0" collapsed="false">
      <c r="A11" s="0" t="s">
        <v>46</v>
      </c>
      <c r="C11" s="0" t="s">
        <v>42</v>
      </c>
      <c r="F11" s="2"/>
    </row>
    <row r="12" customFormat="false" ht="14.65" hidden="false" customHeight="false" outlineLevel="0" collapsed="false">
      <c r="A12" s="0" t="s">
        <v>47</v>
      </c>
      <c r="B12" s="0" t="n">
        <v>124</v>
      </c>
      <c r="C12" s="4" t="s">
        <v>48</v>
      </c>
      <c r="D12" s="0" t="n">
        <v>125</v>
      </c>
      <c r="E12" s="0" t="n">
        <f aca="false">B12-D12</f>
        <v>-1</v>
      </c>
      <c r="F12" s="2" t="n">
        <f aca="false">E12/D12</f>
        <v>-0.008</v>
      </c>
    </row>
    <row r="13" customFormat="false" ht="14.65" hidden="false" customHeight="false" outlineLevel="0" collapsed="false">
      <c r="F13" s="2"/>
    </row>
    <row r="14" customFormat="false" ht="14.65" hidden="false" customHeight="false" outlineLevel="0" collapsed="false">
      <c r="A14" s="0" t="s">
        <v>49</v>
      </c>
      <c r="B14" s="0" t="n">
        <v>144.9</v>
      </c>
      <c r="C14" s="4" t="s">
        <v>50</v>
      </c>
      <c r="D14" s="0" t="n">
        <v>139</v>
      </c>
      <c r="E14" s="0" t="n">
        <f aca="false">B14-D14</f>
        <v>5.90000000000001</v>
      </c>
      <c r="F14" s="2" t="n">
        <f aca="false">E14/D14</f>
        <v>0.0424460431654677</v>
      </c>
    </row>
    <row r="15" customFormat="false" ht="14.65" hidden="false" customHeight="false" outlineLevel="0" collapsed="false">
      <c r="A15" s="0" t="s">
        <v>51</v>
      </c>
      <c r="B15" s="0" t="n">
        <v>400</v>
      </c>
      <c r="D15" s="0" t="n">
        <v>400</v>
      </c>
      <c r="E15" s="0" t="n">
        <f aca="false">B15-D15</f>
        <v>0</v>
      </c>
      <c r="F15" s="2" t="n">
        <f aca="false">E15/D15</f>
        <v>0</v>
      </c>
    </row>
    <row r="16" customFormat="false" ht="14.65" hidden="false" customHeight="false" outlineLevel="0" collapsed="false">
      <c r="A16" s="0" t="s">
        <v>52</v>
      </c>
      <c r="B16" s="0" t="n">
        <v>15</v>
      </c>
      <c r="C16" s="0" t="n">
        <f aca="false">B10+B12</f>
        <v>344.99</v>
      </c>
      <c r="D16" s="0" t="n">
        <v>15</v>
      </c>
      <c r="E16" s="0" t="n">
        <f aca="false">B16-D16</f>
        <v>0</v>
      </c>
      <c r="F16" s="2" t="n">
        <f aca="false">E16/D16</f>
        <v>0</v>
      </c>
    </row>
  </sheetData>
  <hyperlinks>
    <hyperlink ref="C7" r:id="rId1" display="http://www.teleskop-express.de/shop/product_info.php/info/p3308_Skywatcher-Evostar-120-EQ5---120-1000mm-Refraktor-Teleskop.html"/>
    <hyperlink ref="C10" r:id="rId2" display="http://www.teleskop-express.de/shop/product_info.php/info/p923_Tele-Vue-PMT2513---2-5x-Powermate-Barlow-1-25-.html"/>
    <hyperlink ref="C12" r:id="rId3" display="http://www.teleskop-express.de/shop/product_info.php/info/p399_Skywatcher-Zweiachsen-Schrittmotorsteuerung-fuer-EQ5.html"/>
    <hyperlink ref="C14" r:id="rId4" display="http://www.teleskop-express.de/shop/product_info.php/info/p1778_TS-Astro-CCD-Kamera---Mond---Planeten---1-25--Adapter.html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536"/>
  <sheetViews>
    <sheetView windowProtection="false"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E2" activeCellId="0" sqref="E2"/>
    </sheetView>
  </sheetViews>
  <sheetFormatPr defaultRowHeight="12.75"/>
  <cols>
    <col collapsed="false" hidden="false" max="1" min="1" style="0" width="32.4183673469388"/>
    <col collapsed="false" hidden="false" max="2" min="2" style="0" width="11.5663265306122"/>
    <col collapsed="false" hidden="false" max="3" min="3" style="0" width="108.877551020408"/>
    <col collapsed="false" hidden="false" max="1025" min="4" style="0" width="11.5663265306122"/>
  </cols>
  <sheetData>
    <row r="1" customFormat="false" ht="14.65" hidden="false" customHeight="false" outlineLevel="0" collapsed="false">
      <c r="A1" s="1" t="s">
        <v>53</v>
      </c>
      <c r="B1" s="1" t="n">
        <f aca="false">SUM(B4:B22)</f>
        <v>4273.9</v>
      </c>
      <c r="D1" s="0" t="s">
        <v>34</v>
      </c>
      <c r="E1" s="1" t="n">
        <f aca="false">SUM(E4:E22)</f>
        <v>4053.99</v>
      </c>
      <c r="F1" s="0" t="s">
        <v>35</v>
      </c>
      <c r="G1" s="0" t="s">
        <v>3</v>
      </c>
    </row>
    <row r="2" customFormat="false" ht="12.75" hidden="false" customHeight="false" outlineLevel="0" collapsed="false">
      <c r="F2" s="0" t="n">
        <f aca="false">B1-E1</f>
        <v>219.91</v>
      </c>
      <c r="G2" s="2" t="n">
        <f aca="false">F2/E1</f>
        <v>0.0542453237427818</v>
      </c>
    </row>
    <row r="3" customFormat="false" ht="14.9" hidden="false" customHeight="false" outlineLevel="0" collapsed="false">
      <c r="C3" s="0" t="s">
        <v>5</v>
      </c>
    </row>
    <row r="5" customFormat="false" ht="14.65" hidden="false" customHeight="false" outlineLevel="0" collapsed="false">
      <c r="A5" s="0" t="s">
        <v>54</v>
      </c>
      <c r="B5" s="0" t="n">
        <v>1470.99</v>
      </c>
      <c r="C5" s="3" t="s">
        <v>7</v>
      </c>
      <c r="E5" s="0" t="n">
        <v>1260</v>
      </c>
      <c r="F5" s="0" t="n">
        <f aca="false">B5-E5</f>
        <v>210.99</v>
      </c>
      <c r="G5" s="2" t="n">
        <f aca="false">F5/E5</f>
        <v>0.167452380952381</v>
      </c>
    </row>
    <row r="6" customFormat="false" ht="14.65" hidden="false" customHeight="false" outlineLevel="0" collapsed="false">
      <c r="A6" s="0" t="s">
        <v>8</v>
      </c>
      <c r="B6" s="0" t="n">
        <v>199</v>
      </c>
      <c r="C6" s="4" t="s">
        <v>9</v>
      </c>
      <c r="E6" s="0" t="n">
        <v>199</v>
      </c>
      <c r="F6" s="0" t="n">
        <f aca="false">B6-E6</f>
        <v>0</v>
      </c>
      <c r="G6" s="2" t="n">
        <f aca="false">F6/E6</f>
        <v>0</v>
      </c>
    </row>
    <row r="7" customFormat="false" ht="14.65" hidden="false" customHeight="false" outlineLevel="0" collapsed="false">
      <c r="G7" s="2"/>
    </row>
    <row r="8" customFormat="false" ht="14.65" hidden="false" customHeight="false" outlineLevel="0" collapsed="false">
      <c r="A8" s="0" t="s">
        <v>39</v>
      </c>
      <c r="B8" s="0" t="n">
        <v>999.01</v>
      </c>
      <c r="C8" s="3" t="s">
        <v>55</v>
      </c>
      <c r="E8" s="0" t="n">
        <v>1045</v>
      </c>
      <c r="F8" s="0" t="n">
        <f aca="false">B8-E8</f>
        <v>-45.99</v>
      </c>
      <c r="G8" s="2" t="n">
        <f aca="false">F8/E8</f>
        <v>-0.0440095693779904</v>
      </c>
    </row>
    <row r="9" customFormat="false" ht="14.65" hidden="false" customHeight="false" outlineLevel="0" collapsed="false">
      <c r="A9" s="0" t="s">
        <v>56</v>
      </c>
      <c r="B9" s="0" t="n">
        <v>129</v>
      </c>
      <c r="C9" s="4" t="s">
        <v>57</v>
      </c>
      <c r="E9" s="0" t="n">
        <v>119</v>
      </c>
      <c r="F9" s="0" t="n">
        <f aca="false">B9-E9</f>
        <v>10</v>
      </c>
      <c r="G9" s="2" t="n">
        <f aca="false">F9/E9</f>
        <v>0.0840336134453782</v>
      </c>
    </row>
    <row r="10" customFormat="false" ht="14.65" hidden="false" customHeight="false" outlineLevel="0" collapsed="false">
      <c r="A10" s="0" t="s">
        <v>58</v>
      </c>
      <c r="B10" s="0" t="n">
        <v>56</v>
      </c>
      <c r="C10" s="4" t="s">
        <v>59</v>
      </c>
      <c r="E10" s="0" t="n">
        <v>54</v>
      </c>
      <c r="F10" s="0" t="n">
        <f aca="false">B10-E10</f>
        <v>2</v>
      </c>
      <c r="G10" s="2" t="n">
        <f aca="false">F10/E10</f>
        <v>0.037037037037037</v>
      </c>
    </row>
    <row r="11" customFormat="false" ht="14.65" hidden="false" customHeight="false" outlineLevel="0" collapsed="false">
      <c r="A11" s="0" t="s">
        <v>14</v>
      </c>
      <c r="B11" s="0" t="n">
        <v>165</v>
      </c>
      <c r="C11" s="3" t="s">
        <v>15</v>
      </c>
      <c r="E11" s="0" t="n">
        <v>165</v>
      </c>
      <c r="F11" s="0" t="n">
        <f aca="false">B11-E11</f>
        <v>0</v>
      </c>
      <c r="G11" s="2" t="n">
        <f aca="false">F11/E11</f>
        <v>0</v>
      </c>
    </row>
    <row r="12" customFormat="false" ht="14.65" hidden="false" customHeight="false" outlineLevel="0" collapsed="false">
      <c r="C12" s="4"/>
      <c r="G12" s="2"/>
    </row>
    <row r="13" customFormat="false" ht="14.65" hidden="false" customHeight="false" outlineLevel="0" collapsed="false">
      <c r="C13" s="4"/>
      <c r="G13" s="2"/>
    </row>
    <row r="14" customFormat="false" ht="14.65" hidden="false" customHeight="false" outlineLevel="0" collapsed="false">
      <c r="A14" s="0" t="s">
        <v>20</v>
      </c>
      <c r="B14" s="0" t="n">
        <v>579</v>
      </c>
      <c r="C14" s="4" t="s">
        <v>21</v>
      </c>
      <c r="E14" s="0" t="n">
        <v>579</v>
      </c>
      <c r="F14" s="0" t="n">
        <f aca="false">B14-E14</f>
        <v>0</v>
      </c>
      <c r="G14" s="2" t="n">
        <f aca="false">F14/E14</f>
        <v>0</v>
      </c>
    </row>
    <row r="15" customFormat="false" ht="25.35" hidden="false" customHeight="false" outlineLevel="0" collapsed="false">
      <c r="A15" s="0" t="s">
        <v>22</v>
      </c>
      <c r="B15" s="0" t="n">
        <v>29.9</v>
      </c>
      <c r="C15" s="4" t="s">
        <v>23</v>
      </c>
      <c r="E15" s="0" t="n">
        <v>69.99</v>
      </c>
      <c r="F15" s="0" t="n">
        <f aca="false">B15-E15</f>
        <v>-40.09</v>
      </c>
      <c r="G15" s="2" t="n">
        <f aca="false">F15/E15</f>
        <v>-0.572796113730533</v>
      </c>
    </row>
    <row r="16" customFormat="false" ht="25.35" hidden="false" customHeight="false" outlineLevel="0" collapsed="false">
      <c r="A16" s="0" t="s">
        <v>24</v>
      </c>
      <c r="B16" s="0" t="n">
        <v>142</v>
      </c>
      <c r="C16" s="4" t="s">
        <v>23</v>
      </c>
      <c r="E16" s="0" t="n">
        <v>69</v>
      </c>
      <c r="F16" s="0" t="n">
        <f aca="false">B16-E16</f>
        <v>73</v>
      </c>
      <c r="G16" s="2" t="n">
        <f aca="false">F16/E16</f>
        <v>1.05797101449275</v>
      </c>
    </row>
    <row r="17" customFormat="false" ht="14.65" hidden="false" customHeight="false" outlineLevel="0" collapsed="false">
      <c r="G17" s="2"/>
    </row>
    <row r="18" customFormat="false" ht="14.65" hidden="false" customHeight="false" outlineLevel="0" collapsed="false">
      <c r="A18" s="0" t="s">
        <v>60</v>
      </c>
      <c r="B18" s="0" t="n">
        <v>339</v>
      </c>
      <c r="C18" s="3" t="s">
        <v>27</v>
      </c>
      <c r="E18" s="0" t="n">
        <v>329</v>
      </c>
      <c r="F18" s="0" t="n">
        <f aca="false">B18-E18</f>
        <v>10</v>
      </c>
      <c r="G18" s="2" t="n">
        <f aca="false">F18/E18</f>
        <v>0.0303951367781155</v>
      </c>
    </row>
    <row r="19" customFormat="false" ht="14.65" hidden="false" customHeight="false" outlineLevel="0" collapsed="false">
      <c r="A19" s="0" t="s">
        <v>28</v>
      </c>
      <c r="C19" s="0" t="s">
        <v>61</v>
      </c>
      <c r="G19" s="2"/>
    </row>
    <row r="20" customFormat="false" ht="14.65" hidden="false" customHeight="false" outlineLevel="0" collapsed="false">
      <c r="G20" s="2"/>
    </row>
    <row r="21" customFormat="false" ht="14.65" hidden="false" customHeight="false" outlineLevel="0" collapsed="false">
      <c r="A21" s="0" t="s">
        <v>30</v>
      </c>
      <c r="B21" s="0" t="n">
        <v>165</v>
      </c>
      <c r="C21" s="4" t="s">
        <v>62</v>
      </c>
      <c r="E21" s="0" t="n">
        <v>165</v>
      </c>
      <c r="F21" s="0" t="n">
        <f aca="false">B21-E21</f>
        <v>0</v>
      </c>
      <c r="G21" s="2" t="n">
        <f aca="false">F21/E21</f>
        <v>0</v>
      </c>
    </row>
    <row r="22" customFormat="false" ht="14.65" hidden="false" customHeight="false" outlineLevel="0" collapsed="false">
      <c r="G22" s="2"/>
    </row>
    <row r="23" customFormat="false" ht="14.65" hidden="false" customHeight="false" outlineLevel="0" collapsed="false">
      <c r="A23" s="0" t="s">
        <v>63</v>
      </c>
      <c r="C23" s="0" t="s">
        <v>64</v>
      </c>
      <c r="G23" s="2"/>
    </row>
    <row r="24" customFormat="false" ht="14.65" hidden="false" customHeight="false" outlineLevel="0" collapsed="false">
      <c r="A24" s="0" t="s">
        <v>65</v>
      </c>
      <c r="B24" s="0" t="n">
        <v>249</v>
      </c>
      <c r="C24" s="0" t="s">
        <v>66</v>
      </c>
      <c r="E24" s="0" t="n">
        <v>249</v>
      </c>
      <c r="F24" s="0" t="n">
        <f aca="false">B24-E24</f>
        <v>0</v>
      </c>
      <c r="G24" s="2" t="n">
        <f aca="false">F24/E24</f>
        <v>0</v>
      </c>
    </row>
    <row r="25" customFormat="false" ht="14.65" hidden="false" customHeight="false" outlineLevel="0" collapsed="false">
      <c r="A25" s="0" t="s">
        <v>67</v>
      </c>
      <c r="B25" s="0" t="n">
        <v>850</v>
      </c>
      <c r="C25" s="4" t="s">
        <v>68</v>
      </c>
      <c r="E25" s="0" t="n">
        <v>1040</v>
      </c>
      <c r="F25" s="0" t="n">
        <f aca="false">B25-E25</f>
        <v>-190</v>
      </c>
      <c r="G25" s="2" t="n">
        <f aca="false">F25/E25</f>
        <v>-0.182692307692308</v>
      </c>
    </row>
    <row r="26" customFormat="false" ht="14.65" hidden="false" customHeight="false" outlineLevel="0" collapsed="false">
      <c r="A26" s="0" t="s">
        <v>69</v>
      </c>
      <c r="B26" s="0" t="n">
        <v>636</v>
      </c>
      <c r="C26" s="4" t="s">
        <v>70</v>
      </c>
      <c r="E26" s="0" t="n">
        <v>636</v>
      </c>
      <c r="F26" s="0" t="n">
        <f aca="false">B26-E26</f>
        <v>0</v>
      </c>
      <c r="G26" s="2" t="n">
        <f aca="false">F26/E26</f>
        <v>0</v>
      </c>
    </row>
    <row r="27" customFormat="false" ht="14.65" hidden="false" customHeight="false" outlineLevel="0" collapsed="false">
      <c r="A27" s="0" t="s">
        <v>28</v>
      </c>
      <c r="B27" s="0" t="n">
        <v>400</v>
      </c>
      <c r="C27" s="0" t="s">
        <v>71</v>
      </c>
      <c r="E27" s="0" t="n">
        <v>400</v>
      </c>
      <c r="F27" s="0" t="n">
        <f aca="false">B27-E27</f>
        <v>0</v>
      </c>
      <c r="G27" s="2" t="n">
        <f aca="false">F27/E27</f>
        <v>0</v>
      </c>
    </row>
    <row r="28" customFormat="false" ht="14.65" hidden="false" customHeight="false" outlineLevel="0" collapsed="false">
      <c r="G28" s="2"/>
    </row>
    <row r="29" customFormat="false" ht="14.65" hidden="false" customHeight="false" outlineLevel="0" collapsed="false">
      <c r="C29" s="4"/>
      <c r="G29" s="2"/>
    </row>
    <row r="30" customFormat="false" ht="14.65" hidden="false" customHeight="false" outlineLevel="0" collapsed="false">
      <c r="A30" s="0" t="s">
        <v>72</v>
      </c>
      <c r="B30" s="0" t="n">
        <f aca="false">B25+B24+B27</f>
        <v>1499</v>
      </c>
      <c r="C30" s="4"/>
      <c r="E30" s="0" t="n">
        <f aca="false">E25+E24+E27</f>
        <v>1689</v>
      </c>
      <c r="F30" s="0" t="n">
        <f aca="false">B30-E30</f>
        <v>-190</v>
      </c>
      <c r="G30" s="2" t="n">
        <f aca="false">F30/E30</f>
        <v>-0.112492599171107</v>
      </c>
    </row>
    <row r="31" customFormat="false" ht="14.65" hidden="false" customHeight="false" outlineLevel="0" collapsed="false">
      <c r="A31" s="0" t="s">
        <v>73</v>
      </c>
      <c r="B31" s="0" t="n">
        <f aca="false">B26+B24+B27</f>
        <v>1285</v>
      </c>
      <c r="E31" s="0" t="n">
        <f aca="false">E26+E24+E27</f>
        <v>1285</v>
      </c>
      <c r="F31" s="0" t="n">
        <f aca="false">B31-E31</f>
        <v>0</v>
      </c>
      <c r="G31" s="2" t="n">
        <f aca="false">F31/E31</f>
        <v>0</v>
      </c>
    </row>
    <row r="32" customFormat="false" ht="14.65" hidden="false" customHeight="false" outlineLevel="0" collapsed="false">
      <c r="A32" s="0" t="s">
        <v>74</v>
      </c>
      <c r="B32" s="0" t="n">
        <f aca="false">-B18-B16-B14-B15</f>
        <v>-1089.9</v>
      </c>
      <c r="E32" s="0" t="n">
        <f aca="false">-E18-E16-E14-E15</f>
        <v>-1046.99</v>
      </c>
      <c r="F32" s="0" t="n">
        <f aca="false">B32-E32</f>
        <v>-42.9100000000001</v>
      </c>
      <c r="G32" s="2" t="n">
        <f aca="false">F32/E32</f>
        <v>0.0409841545764526</v>
      </c>
    </row>
    <row r="33" customFormat="false" ht="14.65" hidden="false" customHeight="false" outlineLevel="0" collapsed="false">
      <c r="A33" s="0" t="s">
        <v>32</v>
      </c>
      <c r="B33" s="0" t="n">
        <v>15</v>
      </c>
      <c r="E33" s="0" t="n">
        <v>15</v>
      </c>
      <c r="F33" s="0" t="n">
        <v>0</v>
      </c>
      <c r="G33" s="2"/>
    </row>
    <row r="34" customFormat="false" ht="14.65" hidden="false" customHeight="false" outlineLevel="0" collapsed="false">
      <c r="A34" s="1" t="s">
        <v>75</v>
      </c>
      <c r="B34" s="1" t="n">
        <f aca="false">B1+B32+B33+B31</f>
        <v>4484</v>
      </c>
      <c r="C34" s="0" t="s">
        <v>76</v>
      </c>
      <c r="E34" s="1" t="n">
        <f aca="false">E1+E32+E33+E31</f>
        <v>4307</v>
      </c>
      <c r="F34" s="0" t="n">
        <f aca="false">B34-E34</f>
        <v>177</v>
      </c>
      <c r="G34" s="2" t="n">
        <f aca="false">F34/E34</f>
        <v>0.0410958904109589</v>
      </c>
    </row>
    <row r="35" customFormat="false" ht="14.65" hidden="false" customHeight="false" outlineLevel="0" collapsed="false">
      <c r="A35" s="1" t="s">
        <v>77</v>
      </c>
      <c r="B35" s="1" t="n">
        <f aca="false">B1+B32+B33+B30</f>
        <v>4698</v>
      </c>
      <c r="C35" s="0" t="s">
        <v>78</v>
      </c>
      <c r="E35" s="1" t="n">
        <f aca="false">E1+E32+E33+E30</f>
        <v>4711</v>
      </c>
      <c r="F35" s="0" t="n">
        <f aca="false">B35-E35</f>
        <v>-13</v>
      </c>
      <c r="G35" s="2" t="n">
        <f aca="false">F35/E35</f>
        <v>-0.00275949904478879</v>
      </c>
    </row>
    <row r="37" customFormat="false" ht="14.65" hidden="false" customHeight="false" outlineLevel="0" collapsed="false"/>
    <row r="38" customFormat="false" ht="14.65" hidden="false" customHeight="false" outlineLevel="0" collapsed="false"/>
    <row r="39" customFormat="false" ht="14.65" hidden="false" customHeight="false" outlineLevel="0" collapsed="false"/>
    <row r="40" customFormat="false" ht="14.65" hidden="false" customHeight="false" outlineLevel="0" collapsed="false"/>
    <row r="41" customFormat="false" ht="14.65" hidden="false" customHeight="false" outlineLevel="0" collapsed="false"/>
    <row r="42" customFormat="false" ht="14.65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C5" r:id="rId1" display="http://www.teleskop-express.de/shop/product_info.php/info/p433_Skywatcher-EQ-6-Pro-Synscan-Skyskan-Pro-GoTo-Montierung---bis-20kg.html"/>
    <hyperlink ref="C6" r:id="rId2" display="http://www.teleskop-express.de/shop/product_info.php/info/p3490_12V-Powertank---17Ah---wiederaufladbar---Lichtfunktion.html"/>
    <hyperlink ref="C8" r:id="rId3" display="http://www.teleskop-express.de/shop/product_info.php/info/p1000_Celestron-C8-SC-XLT---203-2000mm-Schmidt-Cassegrain-optischer-Tubus.html"/>
    <hyperlink ref="C9" r:id="rId4" display="http://www.teleskop-express.de/shop/product_info.php/info/p634_f-6-3-Reduzierung---Feldebnung-fuer-Schmidt-Cassegrains.html"/>
    <hyperlink ref="C10" r:id="rId5" display="http://www.teleskop-express.de/shop/product_info.php/info/p3519_Celestron-3--Losmandy-Prismenschiene---Laenge-333mm-u-a--C8.html"/>
    <hyperlink ref="C11" r:id="rId6" display="http://www.teleskop-express.de/shop/product_info.php/language/en/info/p4044_TS-Leitrohr-80-400mm-mit-justierbaren-Schellen---Metallauszug.html"/>
    <hyperlink ref="C14" r:id="rId7" display="http://www.teleskop-express.de/shop/product_info.php/info/p4344_Canon-EOS-1100-Body---Astro-Version---Ohne-IR-Sperrfilter.html"/>
    <hyperlink ref="C21" r:id="rId8" display="http://www.teleskop-express.de/shop/product_info.php/info/p3512_Geoptik-Flatfield-Aufsatz-D-210mm---zum-Erstellen-von-Flatfields.html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RowHeight="14.85"/>
  <cols>
    <col collapsed="false" hidden="false" max="3" min="1" style="0" width="11.5204081632653"/>
    <col collapsed="false" hidden="false" max="4" min="4" style="0" width="81.3826530612245"/>
    <col collapsed="false" hidden="false" max="1025" min="5" style="0" width="11.5663265306122"/>
  </cols>
  <sheetData>
    <row r="1" customFormat="false" ht="14.9" hidden="false" customHeight="false" outlineLevel="0" collapsed="false">
      <c r="A1" s="0" t="s">
        <v>79</v>
      </c>
      <c r="F1" s="0" t="s">
        <v>34</v>
      </c>
      <c r="G1" s="0" t="s">
        <v>35</v>
      </c>
      <c r="H1" s="0" t="s">
        <v>3</v>
      </c>
    </row>
    <row r="2" customFormat="false" ht="14.9" hidden="false" customHeight="false" outlineLevel="0" collapsed="false">
      <c r="A2" s="0" t="s">
        <v>80</v>
      </c>
    </row>
    <row r="4" customFormat="false" ht="14.65" hidden="false" customHeight="false" outlineLevel="0" collapsed="false"/>
    <row r="5" customFormat="false" ht="14.65" hidden="false" customHeight="false" outlineLevel="0" collapsed="false">
      <c r="A5" s="0" t="s">
        <v>81</v>
      </c>
      <c r="C5" s="0" t="n">
        <v>2295</v>
      </c>
      <c r="D5" s="3" t="s">
        <v>82</v>
      </c>
      <c r="F5" s="0" t="n">
        <v>1990</v>
      </c>
      <c r="G5" s="0" t="n">
        <f aca="false">C5-F5</f>
        <v>305</v>
      </c>
      <c r="H5" s="2" t="n">
        <f aca="false">G5/F5</f>
        <v>0.153266331658291</v>
      </c>
    </row>
    <row r="6" customFormat="false" ht="14.65" hidden="false" customHeight="false" outlineLevel="0" collapsed="false">
      <c r="A6" s="0" t="s">
        <v>83</v>
      </c>
      <c r="C6" s="0" t="n">
        <v>1855</v>
      </c>
      <c r="D6" s="3" t="s">
        <v>84</v>
      </c>
      <c r="F6" s="0" t="n">
        <v>1599</v>
      </c>
      <c r="G6" s="0" t="n">
        <f aca="false">C6-F6</f>
        <v>256</v>
      </c>
      <c r="H6" s="2" t="n">
        <f aca="false">G6/F6</f>
        <v>0.160100062539087</v>
      </c>
    </row>
    <row r="7" customFormat="false" ht="14.65" hidden="false" customHeight="false" outlineLevel="0" collapsed="false">
      <c r="A7" s="0" t="s">
        <v>85</v>
      </c>
      <c r="C7" s="0" t="n">
        <v>1845</v>
      </c>
      <c r="D7" s="3" t="s">
        <v>86</v>
      </c>
      <c r="F7" s="0" t="n">
        <v>1555</v>
      </c>
      <c r="G7" s="0" t="n">
        <f aca="false">C7-F7</f>
        <v>290</v>
      </c>
      <c r="H7" s="2" t="n">
        <f aca="false">G7/F7</f>
        <v>0.186495176848875</v>
      </c>
    </row>
    <row r="8" customFormat="false" ht="14.65" hidden="false" customHeight="false" outlineLevel="0" collapsed="false">
      <c r="H8" s="2"/>
    </row>
    <row r="9" customFormat="false" ht="14.65" hidden="false" customHeight="false" outlineLevel="0" collapsed="false">
      <c r="A9" s="0" t="s">
        <v>87</v>
      </c>
      <c r="C9" s="0" t="n">
        <v>29</v>
      </c>
      <c r="D9" s="3" t="s">
        <v>88</v>
      </c>
      <c r="F9" s="0" t="n">
        <v>24</v>
      </c>
      <c r="G9" s="0" t="n">
        <f aca="false">C9-F9</f>
        <v>5</v>
      </c>
      <c r="H9" s="2" t="n">
        <f aca="false">G9/F9</f>
        <v>0.208333333333333</v>
      </c>
    </row>
    <row r="10" customFormat="false" ht="14.65" hidden="false" customHeight="false" outlineLevel="0" collapsed="false">
      <c r="H10" s="2"/>
    </row>
    <row r="11" customFormat="false" ht="14.65" hidden="false" customHeight="false" outlineLevel="0" collapsed="false">
      <c r="A11" s="0" t="s">
        <v>89</v>
      </c>
      <c r="C11" s="0" t="n">
        <v>219</v>
      </c>
      <c r="D11" s="3" t="s">
        <v>90</v>
      </c>
      <c r="E11" s="0" t="n">
        <f aca="false">C16-C15-C9</f>
        <v>566</v>
      </c>
      <c r="F11" s="0" t="n">
        <v>210</v>
      </c>
      <c r="G11" s="0" t="n">
        <f aca="false">C11-F11</f>
        <v>9</v>
      </c>
      <c r="H11" s="2" t="n">
        <f aca="false">G11/F11</f>
        <v>0.0428571428571429</v>
      </c>
    </row>
    <row r="12" customFormat="false" ht="14.65" hidden="false" customHeight="false" outlineLevel="0" collapsed="false">
      <c r="A12" s="0" t="s">
        <v>91</v>
      </c>
      <c r="C12" s="0" t="n">
        <v>79</v>
      </c>
      <c r="D12" s="3" t="s">
        <v>92</v>
      </c>
      <c r="F12" s="0" t="n">
        <v>70</v>
      </c>
      <c r="G12" s="0" t="n">
        <f aca="false">C12-F12</f>
        <v>9</v>
      </c>
      <c r="H12" s="2" t="n">
        <f aca="false">G12/F12</f>
        <v>0.128571428571429</v>
      </c>
    </row>
    <row r="13" customFormat="false" ht="14.65" hidden="false" customHeight="false" outlineLevel="0" collapsed="false">
      <c r="A13" s="0" t="s">
        <v>93</v>
      </c>
      <c r="C13" s="0" t="n">
        <v>69</v>
      </c>
      <c r="D13" s="3" t="s">
        <v>94</v>
      </c>
      <c r="F13" s="0" t="n">
        <v>69</v>
      </c>
      <c r="G13" s="0" t="n">
        <f aca="false">C13-F13</f>
        <v>0</v>
      </c>
      <c r="H13" s="2" t="n">
        <f aca="false">G13/F13</f>
        <v>0</v>
      </c>
    </row>
    <row r="14" customFormat="false" ht="14.65" hidden="false" customHeight="false" outlineLevel="0" collapsed="false">
      <c r="A14" s="0" t="s">
        <v>8</v>
      </c>
      <c r="C14" s="0" t="n">
        <v>199</v>
      </c>
      <c r="D14" s="3" t="s">
        <v>95</v>
      </c>
      <c r="F14" s="0" t="n">
        <v>199</v>
      </c>
      <c r="G14" s="0" t="n">
        <f aca="false">C14-F14</f>
        <v>0</v>
      </c>
      <c r="H14" s="2" t="n">
        <f aca="false">G14/F14</f>
        <v>0</v>
      </c>
    </row>
    <row r="15" customFormat="false" ht="14.65" hidden="false" customHeight="false" outlineLevel="0" collapsed="false">
      <c r="A15" s="0" t="s">
        <v>96</v>
      </c>
      <c r="C15" s="0" t="n">
        <v>14.9</v>
      </c>
      <c r="D15" s="3" t="s">
        <v>97</v>
      </c>
      <c r="F15" s="0" t="n">
        <v>18.78</v>
      </c>
      <c r="G15" s="0" t="n">
        <f aca="false">C15-F15</f>
        <v>-3.88</v>
      </c>
      <c r="H15" s="2" t="n">
        <f aca="false">G15/F15</f>
        <v>-0.206602768903088</v>
      </c>
    </row>
    <row r="16" customFormat="false" ht="14.65" hidden="false" customHeight="false" outlineLevel="0" collapsed="false">
      <c r="A16" s="0" t="s">
        <v>98</v>
      </c>
      <c r="C16" s="0" t="n">
        <f aca="false">SUM(C9:C15)</f>
        <v>609.9</v>
      </c>
      <c r="F16" s="0" t="n">
        <f aca="false">SUM(F9:F15)</f>
        <v>590.78</v>
      </c>
      <c r="G16" s="0" t="n">
        <f aca="false">C16-F16</f>
        <v>19.12</v>
      </c>
      <c r="H16" s="2" t="n">
        <f aca="false">G16/F16</f>
        <v>0.0323639933647043</v>
      </c>
    </row>
    <row r="17" customFormat="false" ht="14.65" hidden="false" customHeight="false" outlineLevel="0" collapsed="false">
      <c r="H17" s="2"/>
    </row>
    <row r="18" customFormat="false" ht="14.65" hidden="false" customHeight="false" outlineLevel="0" collapsed="false">
      <c r="A18" s="1" t="s">
        <v>99</v>
      </c>
      <c r="B18" s="1"/>
      <c r="C18" s="1" t="n">
        <f aca="false">C16+C5</f>
        <v>2904.9</v>
      </c>
      <c r="F18" s="1" t="n">
        <f aca="false">F16+F5</f>
        <v>2580.78</v>
      </c>
      <c r="G18" s="0" t="n">
        <f aca="false">C18-F18</f>
        <v>324.12</v>
      </c>
      <c r="H18" s="2" t="n">
        <f aca="false">G18/F18</f>
        <v>0.125589937925744</v>
      </c>
    </row>
    <row r="19" customFormat="false" ht="14.65" hidden="false" customHeight="false" outlineLevel="0" collapsed="false">
      <c r="A19" s="1" t="s">
        <v>100</v>
      </c>
      <c r="B19" s="1"/>
      <c r="C19" s="1" t="n">
        <f aca="false">C18+15</f>
        <v>2919.9</v>
      </c>
      <c r="F19" s="1" t="n">
        <f aca="false">F18+15</f>
        <v>2595.78</v>
      </c>
      <c r="G19" s="0" t="n">
        <f aca="false">C19-F19</f>
        <v>324.12</v>
      </c>
      <c r="H19" s="2" t="n">
        <f aca="false">G19/F19</f>
        <v>0.124864202667406</v>
      </c>
    </row>
    <row r="20" customFormat="false" ht="14.65" hidden="false" customHeight="false" outlineLevel="0" collapsed="false">
      <c r="A20" s="1"/>
      <c r="B20" s="1"/>
      <c r="C20" s="1"/>
      <c r="F20" s="1"/>
      <c r="H20" s="2"/>
    </row>
    <row r="21" customFormat="false" ht="14.65" hidden="false" customHeight="false" outlineLevel="0" collapsed="false">
      <c r="A21" s="1" t="s">
        <v>101</v>
      </c>
      <c r="B21" s="1"/>
      <c r="C21" s="1" t="n">
        <f aca="false">C6+C16</f>
        <v>2464.9</v>
      </c>
      <c r="F21" s="1" t="n">
        <f aca="false">F6+F16</f>
        <v>2189.78</v>
      </c>
      <c r="G21" s="0" t="n">
        <f aca="false">C21-F21</f>
        <v>275.12</v>
      </c>
      <c r="H21" s="2" t="n">
        <f aca="false">G21/F21</f>
        <v>0.12563819196449</v>
      </c>
    </row>
    <row r="22" customFormat="false" ht="14.65" hidden="false" customHeight="false" outlineLevel="0" collapsed="false">
      <c r="A22" s="1" t="s">
        <v>100</v>
      </c>
      <c r="B22" s="1"/>
      <c r="C22" s="1" t="n">
        <f aca="false">C21+15</f>
        <v>2479.9</v>
      </c>
      <c r="F22" s="1" t="n">
        <f aca="false">F21+15</f>
        <v>2204.78</v>
      </c>
      <c r="G22" s="0" t="n">
        <f aca="false">C22-F22</f>
        <v>275.12</v>
      </c>
      <c r="H22" s="2" t="n">
        <f aca="false">G22/F22</f>
        <v>0.124783425103639</v>
      </c>
    </row>
    <row r="23" customFormat="false" ht="14.65" hidden="false" customHeight="false" outlineLevel="0" collapsed="false">
      <c r="A23" s="1"/>
      <c r="B23" s="1"/>
      <c r="C23" s="1"/>
      <c r="F23" s="1"/>
      <c r="H23" s="2"/>
    </row>
    <row r="24" customFormat="false" ht="14.65" hidden="false" customHeight="false" outlineLevel="0" collapsed="false">
      <c r="A24" s="1" t="s">
        <v>102</v>
      </c>
      <c r="B24" s="1"/>
      <c r="C24" s="1" t="n">
        <f aca="false">C16+C7</f>
        <v>2454.9</v>
      </c>
      <c r="F24" s="1" t="n">
        <f aca="false">F16+F7</f>
        <v>2145.78</v>
      </c>
      <c r="G24" s="0" t="n">
        <f aca="false">C24-F24</f>
        <v>309.12</v>
      </c>
      <c r="H24" s="2" t="n">
        <f aca="false">G24/F24</f>
        <v>0.144059502838129</v>
      </c>
    </row>
    <row r="25" customFormat="false" ht="14.65" hidden="false" customHeight="false" outlineLevel="0" collapsed="false">
      <c r="A25" s="0" t="s">
        <v>100</v>
      </c>
      <c r="C25" s="0" t="n">
        <f aca="false">C24+15</f>
        <v>2469.9</v>
      </c>
      <c r="F25" s="0" t="n">
        <f aca="false">F24+15</f>
        <v>2160.78</v>
      </c>
      <c r="G25" s="0" t="n">
        <f aca="false">C25-F25</f>
        <v>309.12</v>
      </c>
      <c r="H25" s="2" t="n">
        <f aca="false">G25/F25</f>
        <v>0.143059450753895</v>
      </c>
    </row>
    <row r="29" customFormat="false" ht="14.65" hidden="false" customHeight="false" outlineLevel="0" collapsed="false">
      <c r="D29" s="0" t="n">
        <f aca="false">C11+C12+C13+C14</f>
        <v>566</v>
      </c>
    </row>
  </sheetData>
  <hyperlinks>
    <hyperlink ref="D5" r:id="rId1" display="http://www.teleskop-express.de/shop/product_info.php/info/p971_Celestron-CPC-800-GPS---203-2000mm-GoTo-SC-telescope.html"/>
    <hyperlink ref="D6" r:id="rId2" display="http://www.teleskop-express.de/shop/product_info.php/info/p1001_Celestron-Advanced-VX---C8-SCT-GoTo-Telescope---203-2000mm.html"/>
    <hyperlink ref="D7" r:id="rId3" display="http://www.teleskop-express.de/shop/product_info.php/info/p939_Celestron-NexStar-8-SE---GoTo-Schmidt-Cassegrain---203-2032mm.html"/>
    <hyperlink ref="D9" r:id="rId4" display="http://www.teleskop-express.de/shop/product_info.php/info/p131_ORION-RedBeam-LED-Rotlicht-Lampe---dimmbar.html"/>
    <hyperlink ref="D11" r:id="rId5" display="http://www.teleskop-express.de/shop/product_info.php/info/p803_Gro-es-Zubehoer-Komplettpaket-im-Aluminium-Koffer---von-TS-Optics.html"/>
    <hyperlink ref="D12" r:id="rId6" display="http://www.teleskop-express.de/shop/product_info.php/info/p487_Baader-UHC-S---1-25--Breitband-Nebelfilter-fuer-Beobachtung---Fot.html"/>
    <hyperlink ref="D13" r:id="rId7" display="http://www.teleskop-express.de/shop/product_info.php/info/p332_CLS-Filter---1-25----Astronomik.html"/>
    <hyperlink ref="D14" r:id="rId8" display="http://www.teleskop-express.de/shop/product_info.php/info/p3490_12V-Powertank---17Ah---wiederaufladbar---Lichtfunktion.html "/>
    <hyperlink ref="D15" r:id="rId9" display="http://www.amazon.fr/Sky-Telescopes-Pocket-Atlas/dp/1931559317/ref=sr_1_1?ie=UTF8&amp;qid=1369985585&amp;sr=8-1&amp;keywords=pocket+sky+atlas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536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21" activeCellId="0" sqref="C21"/>
    </sheetView>
  </sheetViews>
  <sheetFormatPr defaultRowHeight="14.65"/>
  <cols>
    <col collapsed="false" hidden="false" max="1" min="1" style="0" width="31.1479591836735"/>
    <col collapsed="false" hidden="false" max="2" min="2" style="0" width="11.5663265306122"/>
    <col collapsed="false" hidden="false" max="3" min="3" style="0" width="108.877551020408"/>
    <col collapsed="false" hidden="false" max="1025" min="4" style="0" width="11.5663265306122"/>
  </cols>
  <sheetData>
    <row r="1" customFormat="false" ht="14.65" hidden="false" customHeight="false" outlineLevel="0" collapsed="false">
      <c r="A1" s="1" t="s">
        <v>103</v>
      </c>
      <c r="B1" s="5" t="n">
        <f aca="false">SUM(B7:B15)</f>
        <v>858.9</v>
      </c>
      <c r="D1" s="0" t="s">
        <v>34</v>
      </c>
      <c r="E1" s="1" t="n">
        <f aca="false">SUM(E7:E15)</f>
        <v>835.68</v>
      </c>
      <c r="F1" s="0" t="n">
        <f aca="false">B1-E1</f>
        <v>23.22</v>
      </c>
      <c r="G1" s="2" t="n">
        <f aca="false">F1/E1</f>
        <v>0.0277857553130385</v>
      </c>
    </row>
    <row r="2" customFormat="false" ht="14.65" hidden="false" customHeight="false" outlineLevel="0" collapsed="false">
      <c r="A2" s="0" t="s">
        <v>104</v>
      </c>
      <c r="B2" s="1" t="n">
        <f aca="false">B1+15</f>
        <v>873.9</v>
      </c>
      <c r="E2" s="0" t="n">
        <f aca="false">E1+15</f>
        <v>850.68</v>
      </c>
      <c r="F2" s="0" t="n">
        <f aca="false">B2-E2</f>
        <v>23.22</v>
      </c>
      <c r="G2" s="2" t="n">
        <f aca="false">F2/E2</f>
        <v>0.0272958104104952</v>
      </c>
    </row>
    <row r="3" customFormat="false" ht="14.65" hidden="false" customHeight="false" outlineLevel="0" collapsed="false">
      <c r="G3" s="2"/>
    </row>
    <row r="4" customFormat="false" ht="14.65" hidden="false" customHeight="false" outlineLevel="0" collapsed="false">
      <c r="G4" s="2"/>
    </row>
    <row r="5" customFormat="false" ht="14.65" hidden="false" customHeight="false" outlineLevel="0" collapsed="false">
      <c r="A5" s="0" t="s">
        <v>105</v>
      </c>
      <c r="G5" s="2"/>
    </row>
    <row r="6" customFormat="false" ht="14.65" hidden="false" customHeight="false" outlineLevel="0" collapsed="false">
      <c r="G6" s="2"/>
    </row>
    <row r="7" customFormat="false" ht="14.65" hidden="false" customHeight="false" outlineLevel="0" collapsed="false">
      <c r="A7" s="0" t="s">
        <v>106</v>
      </c>
      <c r="B7" s="0" t="n">
        <v>399</v>
      </c>
      <c r="C7" s="3" t="s">
        <v>107</v>
      </c>
      <c r="E7" s="0" t="n">
        <v>399</v>
      </c>
      <c r="F7" s="0" t="n">
        <f aca="false">B7-E7</f>
        <v>0</v>
      </c>
      <c r="G7" s="2" t="n">
        <f aca="false">F7/E7</f>
        <v>0</v>
      </c>
    </row>
    <row r="8" customFormat="false" ht="14.65" hidden="false" customHeight="false" outlineLevel="0" collapsed="false">
      <c r="A8" s="0" t="s">
        <v>108</v>
      </c>
      <c r="B8" s="0" t="n">
        <v>49</v>
      </c>
      <c r="C8" s="4" t="s">
        <v>109</v>
      </c>
      <c r="E8" s="0" t="n">
        <v>44.9</v>
      </c>
      <c r="F8" s="0" t="n">
        <f aca="false">B8-E8</f>
        <v>4.1</v>
      </c>
      <c r="G8" s="2" t="n">
        <f aca="false">F8/E8</f>
        <v>0.0913140311804009</v>
      </c>
    </row>
    <row r="9" customFormat="false" ht="14.65" hidden="false" customHeight="false" outlineLevel="0" collapsed="false">
      <c r="A9" s="0" t="s">
        <v>87</v>
      </c>
      <c r="B9" s="0" t="n">
        <v>29</v>
      </c>
      <c r="C9" s="4" t="s">
        <v>88</v>
      </c>
      <c r="E9" s="0" t="n">
        <v>24</v>
      </c>
      <c r="F9" s="0" t="n">
        <f aca="false">B9-E9</f>
        <v>5</v>
      </c>
      <c r="G9" s="2" t="n">
        <f aca="false">F9/E9</f>
        <v>0.208333333333333</v>
      </c>
    </row>
    <row r="10" customFormat="false" ht="14.65" hidden="false" customHeight="false" outlineLevel="0" collapsed="false">
      <c r="G10" s="2"/>
    </row>
    <row r="11" customFormat="false" ht="14.65" hidden="false" customHeight="false" outlineLevel="0" collapsed="false">
      <c r="A11" s="0" t="s">
        <v>89</v>
      </c>
      <c r="B11" s="0" t="n">
        <v>219</v>
      </c>
      <c r="C11" s="4" t="s">
        <v>90</v>
      </c>
      <c r="E11" s="0" t="n">
        <v>210</v>
      </c>
      <c r="F11" s="0" t="n">
        <f aca="false">B11-E11</f>
        <v>9</v>
      </c>
      <c r="G11" s="2" t="n">
        <f aca="false">F11/E11</f>
        <v>0.0428571428571429</v>
      </c>
    </row>
    <row r="12" customFormat="false" ht="14.65" hidden="false" customHeight="false" outlineLevel="0" collapsed="false">
      <c r="A12" s="0" t="s">
        <v>91</v>
      </c>
      <c r="B12" s="0" t="n">
        <v>79</v>
      </c>
      <c r="C12" s="4" t="s">
        <v>92</v>
      </c>
      <c r="E12" s="0" t="n">
        <v>70</v>
      </c>
      <c r="F12" s="0" t="n">
        <f aca="false">B12-E12</f>
        <v>9</v>
      </c>
      <c r="G12" s="2" t="n">
        <f aca="false">F12/E12</f>
        <v>0.128571428571429</v>
      </c>
    </row>
    <row r="13" customFormat="false" ht="14.65" hidden="false" customHeight="false" outlineLevel="0" collapsed="false">
      <c r="A13" s="0" t="s">
        <v>93</v>
      </c>
      <c r="B13" s="0" t="n">
        <v>69</v>
      </c>
      <c r="C13" s="4" t="s">
        <v>94</v>
      </c>
      <c r="E13" s="0" t="n">
        <v>69</v>
      </c>
      <c r="F13" s="0" t="n">
        <f aca="false">B13-E13</f>
        <v>0</v>
      </c>
      <c r="G13" s="2" t="n">
        <f aca="false">F13/E13</f>
        <v>0</v>
      </c>
    </row>
    <row r="14" customFormat="false" ht="14.65" hidden="false" customHeight="false" outlineLevel="0" collapsed="false">
      <c r="G14" s="2"/>
    </row>
    <row r="15" customFormat="false" ht="14.65" hidden="false" customHeight="false" outlineLevel="0" collapsed="false">
      <c r="A15" s="0" t="s">
        <v>96</v>
      </c>
      <c r="B15" s="0" t="n">
        <v>14.9</v>
      </c>
      <c r="C15" s="3" t="s">
        <v>97</v>
      </c>
      <c r="E15" s="0" t="n">
        <v>18.78</v>
      </c>
      <c r="F15" s="0" t="n">
        <f aca="false">B15-E15</f>
        <v>-3.88</v>
      </c>
      <c r="G15" s="2" t="n">
        <f aca="false">F15/E15</f>
        <v>-0.206602768903088</v>
      </c>
    </row>
    <row r="16" customFormat="false" ht="14.65" hidden="false" customHeight="false" outlineLevel="0" collapsed="false">
      <c r="G16" s="2"/>
    </row>
    <row r="17" customFormat="false" ht="14.65" hidden="false" customHeight="false" outlineLevel="0" collapsed="false">
      <c r="G17" s="2"/>
    </row>
    <row r="18" customFormat="false" ht="14.65" hidden="false" customHeight="false" outlineLevel="0" collapsed="false">
      <c r="G18" s="2"/>
    </row>
    <row r="19" customFormat="false" ht="14.65" hidden="false" customHeight="false" outlineLevel="0" collapsed="false">
      <c r="A19" s="0" t="s">
        <v>110</v>
      </c>
      <c r="B19" s="0" t="n">
        <v>775</v>
      </c>
      <c r="C19" s="3" t="s">
        <v>111</v>
      </c>
      <c r="E19" s="0" t="n">
        <v>746</v>
      </c>
      <c r="F19" s="0" t="n">
        <f aca="false">B19-E19</f>
        <v>29</v>
      </c>
      <c r="G19" s="2" t="n">
        <f aca="false">F19/E19</f>
        <v>0.0388739946380697</v>
      </c>
    </row>
    <row r="20" customFormat="false" ht="14.65" hidden="false" customHeight="false" outlineLevel="0" collapsed="false">
      <c r="A20" s="0" t="s">
        <v>112</v>
      </c>
      <c r="B20" s="0" t="n">
        <f aca="false">B19-B7</f>
        <v>376</v>
      </c>
      <c r="E20" s="0" t="n">
        <f aca="false">E19-E7</f>
        <v>347</v>
      </c>
      <c r="F20" s="0" t="n">
        <f aca="false">B20-E20</f>
        <v>29</v>
      </c>
      <c r="G20" s="2" t="n">
        <f aca="false">F20/E20</f>
        <v>0.0835734870317003</v>
      </c>
    </row>
    <row r="21" customFormat="false" ht="14.65" hidden="false" customHeight="false" outlineLevel="0" collapsed="false">
      <c r="G21" s="2"/>
    </row>
    <row r="22" customFormat="false" ht="14.65" hidden="false" customHeight="false" outlineLevel="0" collapsed="false">
      <c r="A22" s="1" t="s">
        <v>113</v>
      </c>
      <c r="B22" s="5" t="n">
        <f aca="false">B1+B20</f>
        <v>1234.9</v>
      </c>
      <c r="E22" s="1" t="n">
        <f aca="false">E1+E20</f>
        <v>1182.68</v>
      </c>
      <c r="F22" s="0" t="n">
        <f aca="false">B22-E22</f>
        <v>52.22</v>
      </c>
      <c r="G22" s="2" t="n">
        <f aca="false">F22/E22</f>
        <v>0.0441539554232762</v>
      </c>
    </row>
    <row r="23" customFormat="false" ht="14.65" hidden="false" customHeight="false" outlineLevel="0" collapsed="false">
      <c r="A23" s="0" t="s">
        <v>104</v>
      </c>
      <c r="B23" s="1" t="n">
        <f aca="false">B22+15</f>
        <v>1249.9</v>
      </c>
      <c r="E23" s="0" t="n">
        <f aca="false">E22+15</f>
        <v>1197.68</v>
      </c>
      <c r="F23" s="0" t="n">
        <f aca="false">B23-E23</f>
        <v>52.22</v>
      </c>
      <c r="G23" s="2" t="n">
        <f aca="false">F23/E23</f>
        <v>0.0436009618595954</v>
      </c>
    </row>
    <row r="24" customFormat="false" ht="14.65" hidden="false" customHeight="false" outlineLevel="0" collapsed="false">
      <c r="G24" s="2"/>
    </row>
    <row r="25" customFormat="false" ht="14.65" hidden="false" customHeight="false" outlineLevel="0" collapsed="false">
      <c r="G25" s="2"/>
    </row>
    <row r="26" customFormat="false" ht="14.65" hidden="false" customHeight="false" outlineLevel="0" collapsed="false">
      <c r="A26" s="1" t="s">
        <v>114</v>
      </c>
      <c r="B26" s="5" t="n">
        <f aca="false">B9+B8+B7</f>
        <v>477</v>
      </c>
      <c r="C26" s="1" t="s">
        <v>115</v>
      </c>
      <c r="D26" s="1"/>
      <c r="E26" s="1" t="n">
        <f aca="false">E9+E8+E7</f>
        <v>467.9</v>
      </c>
      <c r="F26" s="0" t="n">
        <f aca="false">B26-E26</f>
        <v>9.10000000000002</v>
      </c>
      <c r="G26" s="2" t="n">
        <f aca="false">F26/E26</f>
        <v>0.0194486001282326</v>
      </c>
    </row>
    <row r="27" customFormat="false" ht="14.65" hidden="false" customHeight="false" outlineLevel="0" collapsed="false">
      <c r="A27" s="0" t="s">
        <v>104</v>
      </c>
      <c r="B27" s="1" t="n">
        <f aca="false">B26+15</f>
        <v>492</v>
      </c>
      <c r="E27" s="0" t="n">
        <f aca="false">E26+15</f>
        <v>482.9</v>
      </c>
      <c r="F27" s="0" t="n">
        <f aca="false">B27-E27</f>
        <v>9.10000000000002</v>
      </c>
      <c r="G27" s="2" t="n">
        <f aca="false">F27/E27</f>
        <v>0.0188444812590599</v>
      </c>
    </row>
    <row r="28" customFormat="false" ht="14.65" hidden="false" customHeight="false" outlineLevel="0" collapsed="false">
      <c r="B28" s="2"/>
      <c r="E28" s="2"/>
      <c r="G28" s="2"/>
    </row>
    <row r="29" customFormat="false" ht="14.65" hidden="false" customHeight="false" outlineLevel="0" collapsed="false">
      <c r="G29" s="2"/>
    </row>
    <row r="30" customFormat="false" ht="14.65" hidden="false" customHeight="false" outlineLevel="0" collapsed="false">
      <c r="G30" s="2"/>
    </row>
    <row r="31" customFormat="false" ht="14.65" hidden="false" customHeight="false" outlineLevel="0" collapsed="false">
      <c r="G31" s="2"/>
    </row>
    <row r="32" customFormat="false" ht="14.65" hidden="false" customHeight="false" outlineLevel="0" collapsed="false">
      <c r="A32" s="1" t="s">
        <v>116</v>
      </c>
      <c r="G32" s="2"/>
    </row>
    <row r="33" customFormat="false" ht="14.65" hidden="false" customHeight="false" outlineLevel="0" collapsed="false">
      <c r="G33" s="2"/>
    </row>
    <row r="34" customFormat="false" ht="14.65" hidden="false" customHeight="false" outlineLevel="0" collapsed="false">
      <c r="G34" s="2"/>
    </row>
    <row r="35" customFormat="false" ht="14.65" hidden="false" customHeight="false" outlineLevel="0" collapsed="false">
      <c r="A35" s="0" t="s">
        <v>117</v>
      </c>
      <c r="B35" s="0" t="n">
        <v>2690</v>
      </c>
      <c r="C35" s="0" t="s">
        <v>118</v>
      </c>
      <c r="E35" s="0" t="n">
        <v>1979</v>
      </c>
      <c r="F35" s="0" t="n">
        <f aca="false">B35-E35</f>
        <v>711</v>
      </c>
      <c r="G35" s="2" t="n">
        <f aca="false">F35/E35</f>
        <v>0.359272359777665</v>
      </c>
    </row>
    <row r="36" customFormat="false" ht="14.65" hidden="false" customHeight="false" outlineLevel="0" collapsed="false">
      <c r="A36" s="0" t="s">
        <v>89</v>
      </c>
      <c r="B36" s="0" t="n">
        <v>219</v>
      </c>
      <c r="C36" s="4" t="s">
        <v>90</v>
      </c>
      <c r="E36" s="0" t="n">
        <v>210</v>
      </c>
      <c r="F36" s="0" t="n">
        <f aca="false">B36-E36</f>
        <v>9</v>
      </c>
      <c r="G36" s="2" t="n">
        <f aca="false">F36/E36</f>
        <v>0.0428571428571429</v>
      </c>
    </row>
    <row r="37" customFormat="false" ht="14.65" hidden="false" customHeight="false" outlineLevel="0" collapsed="false">
      <c r="A37" s="0" t="s">
        <v>91</v>
      </c>
      <c r="B37" s="0" t="n">
        <v>79</v>
      </c>
      <c r="C37" s="4" t="s">
        <v>92</v>
      </c>
      <c r="E37" s="0" t="n">
        <v>70</v>
      </c>
      <c r="F37" s="0" t="n">
        <f aca="false">B37-E37</f>
        <v>9</v>
      </c>
      <c r="G37" s="2" t="n">
        <f aca="false">F37/E37</f>
        <v>0.128571428571429</v>
      </c>
    </row>
    <row r="38" customFormat="false" ht="14.65" hidden="false" customHeight="false" outlineLevel="0" collapsed="false">
      <c r="A38" s="0" t="s">
        <v>93</v>
      </c>
      <c r="B38" s="0" t="n">
        <v>69</v>
      </c>
      <c r="C38" s="4" t="s">
        <v>94</v>
      </c>
      <c r="E38" s="0" t="n">
        <v>69</v>
      </c>
      <c r="F38" s="0" t="n">
        <f aca="false">B38-E38</f>
        <v>0</v>
      </c>
      <c r="G38" s="2" t="n">
        <f aca="false">F38/E38</f>
        <v>0</v>
      </c>
    </row>
    <row r="39" customFormat="false" ht="14.65" hidden="false" customHeight="false" outlineLevel="0" collapsed="false">
      <c r="A39" s="0" t="s">
        <v>108</v>
      </c>
      <c r="B39" s="0" t="n">
        <v>49</v>
      </c>
      <c r="C39" s="4" t="s">
        <v>109</v>
      </c>
      <c r="E39" s="0" t="n">
        <v>44.9</v>
      </c>
      <c r="F39" s="0" t="n">
        <f aca="false">B39-E39</f>
        <v>4.1</v>
      </c>
      <c r="G39" s="2" t="n">
        <f aca="false">F39/E39</f>
        <v>0.0913140311804009</v>
      </c>
    </row>
    <row r="40" customFormat="false" ht="14.65" hidden="false" customHeight="false" outlineLevel="0" collapsed="false">
      <c r="A40" s="0" t="s">
        <v>87</v>
      </c>
      <c r="B40" s="0" t="n">
        <v>29</v>
      </c>
      <c r="C40" s="4" t="s">
        <v>88</v>
      </c>
      <c r="E40" s="0" t="n">
        <v>24</v>
      </c>
      <c r="F40" s="0" t="n">
        <f aca="false">B40-E40</f>
        <v>5</v>
      </c>
      <c r="G40" s="2" t="n">
        <f aca="false">F40/E40</f>
        <v>0.208333333333333</v>
      </c>
    </row>
    <row r="41" customFormat="false" ht="14.65" hidden="false" customHeight="false" outlineLevel="0" collapsed="false">
      <c r="A41" s="0" t="s">
        <v>96</v>
      </c>
      <c r="B41" s="0" t="n">
        <v>14.9</v>
      </c>
      <c r="C41" s="3" t="s">
        <v>97</v>
      </c>
      <c r="E41" s="0" t="n">
        <v>18.78</v>
      </c>
      <c r="F41" s="0" t="n">
        <f aca="false">B41-E41</f>
        <v>-3.88</v>
      </c>
      <c r="G41" s="2" t="n">
        <f aca="false">F41/E41</f>
        <v>-0.206602768903088</v>
      </c>
    </row>
    <row r="42" customFormat="false" ht="14.65" hidden="false" customHeight="false" outlineLevel="0" collapsed="false">
      <c r="G42" s="2"/>
    </row>
    <row r="43" customFormat="false" ht="14.65" hidden="false" customHeight="false" outlineLevel="0" collapsed="false">
      <c r="A43" s="1" t="s">
        <v>119</v>
      </c>
      <c r="B43" s="5" t="n">
        <f aca="false">SUM(B35:B41)</f>
        <v>3149.9</v>
      </c>
      <c r="E43" s="1" t="n">
        <f aca="false">SUM(E35:E41)</f>
        <v>2415.68</v>
      </c>
      <c r="F43" s="0" t="n">
        <f aca="false">B43-E43</f>
        <v>734.22</v>
      </c>
      <c r="G43" s="2" t="n">
        <f aca="false">F43/E43</f>
        <v>0.303939263478606</v>
      </c>
    </row>
    <row r="44" customFormat="false" ht="14.65" hidden="false" customHeight="false" outlineLevel="0" collapsed="false">
      <c r="A44" s="0" t="s">
        <v>104</v>
      </c>
      <c r="B44" s="1" t="n">
        <f aca="false">B43+15</f>
        <v>3164.9</v>
      </c>
      <c r="E44" s="0" t="n">
        <f aca="false">E43+15</f>
        <v>2430.68</v>
      </c>
      <c r="F44" s="0" t="n">
        <f aca="false">B44-E44</f>
        <v>734.22</v>
      </c>
      <c r="G44" s="2" t="n">
        <f aca="false">F44/E44</f>
        <v>0.302063620056939</v>
      </c>
    </row>
    <row r="46" customFormat="false" ht="14.65" hidden="false" customHeight="false" outlineLevel="0" collapsed="false">
      <c r="E46" s="0" t="s">
        <v>34</v>
      </c>
      <c r="F46" s="0" t="s">
        <v>35</v>
      </c>
      <c r="G46" s="0" t="s">
        <v>3</v>
      </c>
    </row>
    <row r="65536" customFormat="false" ht="14.85" hidden="false" customHeight="false" outlineLevel="0" collapsed="false"/>
  </sheetData>
  <hyperlinks>
    <hyperlink ref="C7" r:id="rId1" display="http://www.teleskop-express.de/shop/product_info.php/info/p1992_Skywatcher-Skyliner-200P---Parabol-Dobson-200-1200mm.html"/>
    <hyperlink ref="C8" r:id="rId2" display="http://www.teleskop-express.de/shop/product_info.php/info/p164_Newton-Justierlaser-1-25----Aktionsgeraet.html"/>
    <hyperlink ref="C9" r:id="rId3" display="http://www.teleskop-express.de/shop/product_info.php/info/p131_ORION-RedBeam-LED-Rotlicht-Lampe---dimmbar.html"/>
    <hyperlink ref="C11" r:id="rId4" display="http://www.teleskop-express.de/shop/product_info.php/info/p803_Gro-es-Zubehoer-Komplettpaket-im-Aluminium-Koffer---von-TS-Optics.html"/>
    <hyperlink ref="C12" r:id="rId5" display="http://www.teleskop-express.de/shop/product_info.php/info/p487_Baader-UHC-S---1-25--Breitband-Nebelfilter-fuer-Beobachtung---Fot.html"/>
    <hyperlink ref="C13" r:id="rId6" display="http://www.teleskop-express.de/shop/product_info.php/info/p332_CLS-Filter---1-25----Astronomik.html"/>
    <hyperlink ref="C15" r:id="rId7" display="http://www.amazon.fr/Sky-Telescopes-Pocket-Atlas/dp/1931559317/ref=sr_1_1?ie=UTF8&amp;qid=1369985585&amp;sr=8-1&amp;keywords=pocket+sky+atlas "/>
    <hyperlink ref="C19" r:id="rId8" display="http://www.teleskop-express.de/shop/product_info.php/info/p41_GSO-Dobson-Teleskop---300-1500mm---2--Crayford---AKTION.html"/>
    <hyperlink ref="C36" r:id="rId9" display="http://www.teleskop-express.de/shop/product_info.php/info/p803_Gro-es-Zubehoer-Komplettpaket-im-Aluminium-Koffer---von-TS-Optics.html"/>
    <hyperlink ref="C37" r:id="rId10" display="http://www.teleskop-express.de/shop/product_info.php/info/p487_Baader-UHC-S---1-25--Breitband-Nebelfilter-fuer-Beobachtung---Fot.html"/>
    <hyperlink ref="C38" r:id="rId11" display="http://www.teleskop-express.de/shop/product_info.php/info/p332_CLS-Filter---1-25----Astronomik.html"/>
    <hyperlink ref="C39" r:id="rId12" display="http://www.teleskop-express.de/shop/product_info.php/info/p164_Newton-Justierlaser-1-25----Aktionsgeraet.html"/>
    <hyperlink ref="C40" r:id="rId13" display="http://www.teleskop-express.de/shop/product_info.php/info/p131_ORION-RedBeam-LED-Rotlicht-Lampe---dimmbar.html"/>
    <hyperlink ref="C41" r:id="rId14" display="http://www.amazon.fr/Sky-Telescopes-Pocket-Atlas/dp/1931559317/ref=sr_1_1?ie=UTF8&amp;qid=1369985585&amp;sr=8-1&amp;keywords=pocket+sky+atlas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7" activeCellId="0" sqref="C37"/>
    </sheetView>
  </sheetViews>
  <sheetFormatPr defaultRowHeight="14.85"/>
  <cols>
    <col collapsed="false" hidden="false" max="1" min="1" style="0" width="18.1173469387755"/>
    <col collapsed="false" hidden="false" max="2" min="2" style="0" width="11.5663265306122"/>
    <col collapsed="false" hidden="false" max="3" min="3" style="0" width="91.7397959183674"/>
    <col collapsed="false" hidden="false" max="1025" min="4" style="0" width="11.5663265306122"/>
  </cols>
  <sheetData>
    <row r="1" customFormat="false" ht="14.9" hidden="false" customHeight="false" outlineLevel="0" collapsed="false">
      <c r="A1" s="0" t="s">
        <v>120</v>
      </c>
      <c r="D1" s="0" t="s">
        <v>34</v>
      </c>
      <c r="E1" s="0" t="s">
        <v>35</v>
      </c>
      <c r="F1" s="0" t="s">
        <v>3</v>
      </c>
    </row>
    <row r="3" customFormat="false" ht="14.85" hidden="false" customHeight="false" outlineLevel="0" collapsed="false">
      <c r="A3" s="0" t="s">
        <v>121</v>
      </c>
      <c r="C3" s="0" t="s">
        <v>122</v>
      </c>
    </row>
    <row r="4" customFormat="false" ht="14.65" hidden="false" customHeight="false" outlineLevel="0" collapsed="false">
      <c r="A4" s="0" t="s">
        <v>123</v>
      </c>
      <c r="B4" s="0" t="n">
        <v>22.9</v>
      </c>
      <c r="C4" s="3" t="s">
        <v>124</v>
      </c>
      <c r="D4" s="0" t="n">
        <v>22.9</v>
      </c>
      <c r="E4" s="0" t="n">
        <f aca="false">B4-D4</f>
        <v>0</v>
      </c>
      <c r="F4" s="2" t="n">
        <f aca="false">E4/D4</f>
        <v>0</v>
      </c>
    </row>
    <row r="5" customFormat="false" ht="14.65" hidden="false" customHeight="false" outlineLevel="0" collapsed="false">
      <c r="A5" s="0" t="s">
        <v>125</v>
      </c>
      <c r="B5" s="0" t="n">
        <v>9.9</v>
      </c>
      <c r="C5" s="3" t="s">
        <v>126</v>
      </c>
      <c r="D5" s="0" t="n">
        <v>9.9</v>
      </c>
      <c r="E5" s="0" t="n">
        <f aca="false">B5-D5</f>
        <v>0</v>
      </c>
      <c r="F5" s="2" t="n">
        <f aca="false">E5/D5</f>
        <v>0</v>
      </c>
    </row>
    <row r="6" customFormat="false" ht="14.65" hidden="false" customHeight="false" outlineLevel="0" collapsed="false">
      <c r="A6" s="0" t="s">
        <v>127</v>
      </c>
      <c r="B6" s="0" t="n">
        <v>29.9</v>
      </c>
      <c r="C6" s="3" t="s">
        <v>128</v>
      </c>
      <c r="D6" s="0" t="n">
        <v>29.9</v>
      </c>
      <c r="E6" s="0" t="n">
        <f aca="false">B6-D6</f>
        <v>0</v>
      </c>
      <c r="F6" s="2" t="n">
        <f aca="false">E6/D6</f>
        <v>0</v>
      </c>
    </row>
    <row r="7" customFormat="false" ht="14.65" hidden="false" customHeight="false" outlineLevel="0" collapsed="false">
      <c r="A7" s="0" t="s">
        <v>87</v>
      </c>
      <c r="B7" s="0" t="n">
        <v>21</v>
      </c>
      <c r="C7" s="4" t="s">
        <v>129</v>
      </c>
      <c r="D7" s="0" t="n">
        <v>21</v>
      </c>
      <c r="E7" s="0" t="n">
        <f aca="false">B7-D7</f>
        <v>0</v>
      </c>
      <c r="F7" s="2" t="n">
        <f aca="false">E7/D7</f>
        <v>0</v>
      </c>
    </row>
    <row r="8" customFormat="false" ht="14.65" hidden="false" customHeight="false" outlineLevel="0" collapsed="false">
      <c r="A8" s="0" t="s">
        <v>130</v>
      </c>
      <c r="B8" s="0" t="n">
        <v>14.9</v>
      </c>
      <c r="C8" s="3" t="s">
        <v>97</v>
      </c>
      <c r="D8" s="0" t="n">
        <v>18.78</v>
      </c>
      <c r="E8" s="0" t="n">
        <f aca="false">B8-D8</f>
        <v>-3.88</v>
      </c>
      <c r="F8" s="2" t="n">
        <f aca="false">E8/D8</f>
        <v>-0.206602768903088</v>
      </c>
    </row>
    <row r="9" customFormat="false" ht="14.65" hidden="false" customHeight="false" outlineLevel="0" collapsed="false">
      <c r="C9" s="3"/>
      <c r="F9" s="2"/>
    </row>
    <row r="10" customFormat="false" ht="14.65" hidden="false" customHeight="false" outlineLevel="0" collapsed="false">
      <c r="A10" s="1" t="s">
        <v>131</v>
      </c>
      <c r="B10" s="1" t="n">
        <f aca="false">SUM(B3:B8)</f>
        <v>98.6</v>
      </c>
      <c r="D10" s="1" t="n">
        <f aca="false">SUM(D3:D8)</f>
        <v>102.48</v>
      </c>
      <c r="E10" s="0" t="n">
        <f aca="false">B10-D10</f>
        <v>-3.88000000000001</v>
      </c>
      <c r="F10" s="2" t="n">
        <f aca="false">E10/D10</f>
        <v>-0.0378610460577673</v>
      </c>
    </row>
    <row r="11" customFormat="false" ht="14.65" hidden="false" customHeight="false" outlineLevel="0" collapsed="false">
      <c r="A11" s="0" t="s">
        <v>132</v>
      </c>
      <c r="B11" s="0" t="n">
        <f aca="false">B10+15</f>
        <v>113.6</v>
      </c>
      <c r="D11" s="0" t="n">
        <f aca="false">D10+15</f>
        <v>117.48</v>
      </c>
      <c r="E11" s="0" t="n">
        <f aca="false">B11-D11</f>
        <v>-3.88000000000001</v>
      </c>
      <c r="F11" s="2" t="n">
        <f aca="false">E11/D11</f>
        <v>-0.0330268981954375</v>
      </c>
    </row>
    <row r="12" customFormat="false" ht="14.65" hidden="false" customHeight="false" outlineLevel="0" collapsed="false">
      <c r="F12" s="2"/>
    </row>
    <row r="13" customFormat="false" ht="14.65" hidden="false" customHeight="false" outlineLevel="0" collapsed="false">
      <c r="F13" s="2"/>
    </row>
    <row r="14" customFormat="false" ht="14.65" hidden="false" customHeight="false" outlineLevel="0" collapsed="false">
      <c r="F14" s="2"/>
    </row>
    <row r="15" customFormat="false" ht="14.65" hidden="false" customHeight="false" outlineLevel="0" collapsed="false">
      <c r="F15" s="2"/>
    </row>
    <row r="16" customFormat="false" ht="14.65" hidden="false" customHeight="false" outlineLevel="0" collapsed="false">
      <c r="A16" s="0" t="s">
        <v>133</v>
      </c>
      <c r="C16" s="0" t="s">
        <v>134</v>
      </c>
      <c r="F16" s="2"/>
    </row>
    <row r="17" customFormat="false" ht="14.65" hidden="false" customHeight="false" outlineLevel="0" collapsed="false">
      <c r="A17" s="0" t="s">
        <v>135</v>
      </c>
      <c r="B17" s="0" t="n">
        <v>149</v>
      </c>
      <c r="C17" s="3" t="s">
        <v>136</v>
      </c>
      <c r="D17" s="0" t="n">
        <v>139</v>
      </c>
      <c r="E17" s="0" t="n">
        <f aca="false">B17-D17</f>
        <v>10</v>
      </c>
      <c r="F17" s="2" t="n">
        <f aca="false">E17/D17</f>
        <v>0.0719424460431655</v>
      </c>
    </row>
    <row r="18" customFormat="false" ht="14.65" hidden="false" customHeight="false" outlineLevel="0" collapsed="false">
      <c r="A18" s="0" t="s">
        <v>137</v>
      </c>
      <c r="B18" s="0" t="n">
        <v>194</v>
      </c>
      <c r="C18" s="3" t="s">
        <v>138</v>
      </c>
      <c r="D18" s="0" t="n">
        <v>159</v>
      </c>
      <c r="E18" s="0" t="n">
        <f aca="false">B18-D18</f>
        <v>35</v>
      </c>
      <c r="F18" s="2" t="n">
        <f aca="false">E18/D18</f>
        <v>0.220125786163522</v>
      </c>
    </row>
    <row r="19" customFormat="false" ht="14.65" hidden="false" customHeight="false" outlineLevel="0" collapsed="false">
      <c r="A19" s="0" t="s">
        <v>139</v>
      </c>
      <c r="B19" s="0" t="n">
        <v>89.9</v>
      </c>
      <c r="C19" s="3" t="s">
        <v>140</v>
      </c>
      <c r="D19" s="0" t="n">
        <v>89.9</v>
      </c>
      <c r="E19" s="0" t="n">
        <f aca="false">B19-D19</f>
        <v>0</v>
      </c>
      <c r="F19" s="2" t="n">
        <f aca="false">E19/D19</f>
        <v>0</v>
      </c>
    </row>
    <row r="20" customFormat="false" ht="14.65" hidden="false" customHeight="false" outlineLevel="0" collapsed="false">
      <c r="A20" s="0" t="s">
        <v>141</v>
      </c>
      <c r="B20" s="0" t="n">
        <v>29</v>
      </c>
      <c r="C20" s="3" t="s">
        <v>142</v>
      </c>
      <c r="D20" s="0" t="n">
        <v>29</v>
      </c>
      <c r="E20" s="0" t="n">
        <f aca="false">B20-D20</f>
        <v>0</v>
      </c>
      <c r="F20" s="2" t="n">
        <f aca="false">E20/D20</f>
        <v>0</v>
      </c>
    </row>
    <row r="21" customFormat="false" ht="14.65" hidden="false" customHeight="false" outlineLevel="0" collapsed="false">
      <c r="A21" s="0" t="s">
        <v>87</v>
      </c>
      <c r="B21" s="0" t="n">
        <v>29.9</v>
      </c>
      <c r="C21" s="4" t="s">
        <v>88</v>
      </c>
      <c r="D21" s="0" t="n">
        <v>24</v>
      </c>
      <c r="E21" s="0" t="n">
        <f aca="false">B21-D21</f>
        <v>5.9</v>
      </c>
      <c r="F21" s="2" t="n">
        <f aca="false">E21/D21</f>
        <v>0.245833333333333</v>
      </c>
    </row>
    <row r="22" customFormat="false" ht="14.65" hidden="false" customHeight="false" outlineLevel="0" collapsed="false">
      <c r="A22" s="0" t="s">
        <v>96</v>
      </c>
      <c r="B22" s="0" t="n">
        <v>14.9</v>
      </c>
      <c r="C22" s="3" t="s">
        <v>97</v>
      </c>
      <c r="D22" s="0" t="n">
        <v>18.78</v>
      </c>
      <c r="E22" s="0" t="n">
        <f aca="false">B22-D22</f>
        <v>-3.88</v>
      </c>
      <c r="F22" s="2" t="n">
        <f aca="false">E22/D22</f>
        <v>-0.206602768903088</v>
      </c>
    </row>
    <row r="23" customFormat="false" ht="14.65" hidden="false" customHeight="false" outlineLevel="0" collapsed="false">
      <c r="F23" s="2"/>
    </row>
    <row r="24" customFormat="false" ht="14.65" hidden="false" customHeight="false" outlineLevel="0" collapsed="false">
      <c r="A24" s="1" t="s">
        <v>131</v>
      </c>
      <c r="B24" s="1" t="n">
        <f aca="false">SUM(B17:B22)</f>
        <v>506.7</v>
      </c>
      <c r="C24" s="0" t="n">
        <f aca="false">194+89.9</f>
        <v>283.9</v>
      </c>
      <c r="D24" s="1" t="n">
        <f aca="false">SUM(D17:D22)</f>
        <v>459.68</v>
      </c>
      <c r="E24" s="0" t="n">
        <f aca="false">B24-D24</f>
        <v>47.02</v>
      </c>
      <c r="F24" s="2" t="n">
        <f aca="false">E24/D24</f>
        <v>0.102288548555517</v>
      </c>
    </row>
    <row r="25" customFormat="false" ht="14.65" hidden="false" customHeight="false" outlineLevel="0" collapsed="false">
      <c r="A25" s="0" t="s">
        <v>132</v>
      </c>
      <c r="B25" s="0" t="n">
        <f aca="false">B24+15</f>
        <v>521.7</v>
      </c>
      <c r="D25" s="0" t="n">
        <f aca="false">D24+15</f>
        <v>474.68</v>
      </c>
      <c r="E25" s="0" t="n">
        <f aca="false">B25-D25</f>
        <v>47.02</v>
      </c>
      <c r="F25" s="2" t="n">
        <f aca="false">E25/D25</f>
        <v>0.0990562062863402</v>
      </c>
    </row>
    <row r="26" customFormat="false" ht="14.65" hidden="false" customHeight="false" outlineLevel="0" collapsed="false">
      <c r="F26" s="2"/>
    </row>
    <row r="27" customFormat="false" ht="14.65" hidden="false" customHeight="false" outlineLevel="0" collapsed="false">
      <c r="F27" s="2"/>
    </row>
    <row r="28" customFormat="false" ht="14.65" hidden="false" customHeight="false" outlineLevel="0" collapsed="false">
      <c r="A28" s="0" t="s">
        <v>143</v>
      </c>
      <c r="C28" s="0" t="s">
        <v>122</v>
      </c>
      <c r="F28" s="2"/>
    </row>
    <row r="29" customFormat="false" ht="14.65" hidden="false" customHeight="false" outlineLevel="0" collapsed="false">
      <c r="A29" s="0" t="s">
        <v>144</v>
      </c>
      <c r="B29" s="0" t="n">
        <v>1249</v>
      </c>
      <c r="C29" s="3" t="s">
        <v>145</v>
      </c>
      <c r="D29" s="0" t="n">
        <v>999</v>
      </c>
      <c r="E29" s="0" t="n">
        <f aca="false">B29-D29</f>
        <v>250</v>
      </c>
      <c r="F29" s="2" t="n">
        <f aca="false">E29/D29</f>
        <v>0.25025025025025</v>
      </c>
    </row>
    <row r="30" customFormat="false" ht="14.65" hidden="false" customHeight="false" outlineLevel="0" collapsed="false">
      <c r="A30" s="0" t="s">
        <v>139</v>
      </c>
      <c r="B30" s="0" t="n">
        <v>89.9</v>
      </c>
      <c r="C30" s="3" t="s">
        <v>146</v>
      </c>
      <c r="D30" s="0" t="n">
        <v>79.9</v>
      </c>
      <c r="E30" s="0" t="n">
        <f aca="false">B30-D30</f>
        <v>10</v>
      </c>
      <c r="F30" s="2" t="n">
        <f aca="false">E30/D30</f>
        <v>0.125156445556946</v>
      </c>
    </row>
    <row r="31" customFormat="false" ht="14.65" hidden="false" customHeight="false" outlineLevel="0" collapsed="false">
      <c r="A31" s="0" t="s">
        <v>147</v>
      </c>
      <c r="B31" s="0" t="n">
        <v>299</v>
      </c>
      <c r="C31" s="3" t="s">
        <v>148</v>
      </c>
      <c r="D31" s="0" t="n">
        <v>249</v>
      </c>
      <c r="E31" s="0" t="n">
        <f aca="false">B31-D31</f>
        <v>50</v>
      </c>
      <c r="F31" s="2" t="n">
        <f aca="false">E31/D31</f>
        <v>0.200803212851406</v>
      </c>
    </row>
    <row r="32" customFormat="false" ht="14.65" hidden="false" customHeight="false" outlineLevel="0" collapsed="false">
      <c r="A32" s="0" t="s">
        <v>87</v>
      </c>
      <c r="B32" s="0" t="n">
        <v>29.9</v>
      </c>
      <c r="C32" s="4" t="s">
        <v>129</v>
      </c>
      <c r="D32" s="0" t="n">
        <v>21</v>
      </c>
      <c r="E32" s="0" t="n">
        <f aca="false">B32-D32</f>
        <v>8.9</v>
      </c>
      <c r="F32" s="2" t="n">
        <f aca="false">E32/D32</f>
        <v>0.423809523809524</v>
      </c>
    </row>
    <row r="33" customFormat="false" ht="14.65" hidden="false" customHeight="false" outlineLevel="0" collapsed="false">
      <c r="A33" s="0" t="s">
        <v>96</v>
      </c>
      <c r="B33" s="0" t="n">
        <v>14.9</v>
      </c>
      <c r="C33" s="3" t="s">
        <v>97</v>
      </c>
      <c r="D33" s="0" t="n">
        <v>18.78</v>
      </c>
      <c r="E33" s="0" t="n">
        <f aca="false">B33-D33</f>
        <v>-3.88</v>
      </c>
      <c r="F33" s="2" t="n">
        <f aca="false">E33/D33</f>
        <v>-0.206602768903088</v>
      </c>
    </row>
    <row r="34" customFormat="false" ht="14.65" hidden="false" customHeight="false" outlineLevel="0" collapsed="false">
      <c r="F34" s="2"/>
    </row>
    <row r="35" customFormat="false" ht="14.65" hidden="false" customHeight="false" outlineLevel="0" collapsed="false">
      <c r="A35" s="1" t="s">
        <v>131</v>
      </c>
      <c r="B35" s="1" t="n">
        <f aca="false">SUM(B29:B33)</f>
        <v>1682.7</v>
      </c>
      <c r="D35" s="1" t="n">
        <f aca="false">SUM(D29:D33)</f>
        <v>1367.68</v>
      </c>
      <c r="E35" s="0" t="n">
        <f aca="false">B35-D35</f>
        <v>315.02</v>
      </c>
      <c r="F35" s="2" t="n">
        <f aca="false">E35/D35</f>
        <v>0.230331656527843</v>
      </c>
    </row>
    <row r="36" customFormat="false" ht="14.65" hidden="false" customHeight="false" outlineLevel="0" collapsed="false">
      <c r="A36" s="0" t="s">
        <v>132</v>
      </c>
      <c r="B36" s="0" t="n">
        <f aca="false">B35+15</f>
        <v>1697.7</v>
      </c>
      <c r="C36" s="0" t="n">
        <f aca="false">89.9+299</f>
        <v>388.9</v>
      </c>
      <c r="D36" s="0" t="n">
        <f aca="false">D35+15</f>
        <v>1382.68</v>
      </c>
      <c r="E36" s="0" t="n">
        <f aca="false">B36-D36</f>
        <v>315.02</v>
      </c>
      <c r="F36" s="2" t="n">
        <f aca="false">E36/D36</f>
        <v>0.227832904215003</v>
      </c>
    </row>
    <row r="65536" customFormat="false" ht="14.65" hidden="false" customHeight="false" outlineLevel="0" collapsed="false"/>
  </sheetData>
  <hyperlinks>
    <hyperlink ref="C5" r:id="rId1" display="http://www.astroshop.de/fr/divers/bresser-support-trepied-l-yd/p,24949"/>
    <hyperlink ref="C7" r:id="rId2" display="http://www.astroshop.de/fr/lampes/skywatcher-lampe-de-poche-lumiere-rouge-blanche/p,4768"/>
    <hyperlink ref="C8" r:id="rId3" display="http://www.amazon.fr/Sky-Telescopes-Pocket-Atlas/dp/1931559317/ref=sr_1_1?ie=UTF8&amp;qid=1369985585&amp;sr=8-1&amp;keywords=pocket+sky+atlas "/>
    <hyperlink ref="C17" r:id="rId4" display="http://www.teleskop-express.de/shop/product_info.php/info/p1415_20-x-80-Porro-Fernglas---LE-Serie---hohe-Aufloesung---Stativadapt.html"/>
    <hyperlink ref="C18" r:id="rId5" display="http://www.teleskop-express.de/shop/product_info.php/info/p3882_Orion-Paragon-Plus-Binomount---Montierung-fuer-Fernglaeser.html"/>
    <hyperlink ref="C19" r:id="rId6" display="http://www.teleskop-express.de/shop/product_info.php/info/p1458_Triton-Fotostativ---3-8--Anschluss---55cm-bis-185cm---bis-9kg.html"/>
    <hyperlink ref="C20" r:id="rId7" display="http://www.teleskop-express.de/shop/product_info.php/info/p3883_Adapter-fuer-Fernglaeser-mit-Stativadapter-auf-Orion-Binomount.html"/>
    <hyperlink ref="C21" r:id="rId8" display="http://www.teleskop-express.de/shop/product_info.php/info/p131_ORION-RedBeam-LED-Rotlicht-Lampe---dimmbar.html"/>
    <hyperlink ref="C22" r:id="rId9" display="http://www.amazon.fr/Sky-Telescopes-Pocket-Atlas/dp/1931559317/ref=sr_1_1?ie=UTF8&amp;qid=1369985585&amp;sr=8-1&amp;keywords=pocket+sky+atlas "/>
    <hyperlink ref="C31" r:id="rId10" display="http://www.astroshop.de/adapter/omegon-gabelmontierung-fuer-grosfernglaeser/p,33131"/>
    <hyperlink ref="C32" r:id="rId11" display="http://www.astroshop.de/fr/lampes/skywatcher-lampe-de-poche-lumiere-rouge-blanche/p,4768"/>
    <hyperlink ref="C33" r:id="rId12" display="http://www.amazon.fr/Sky-Telescopes-Pocket-Atlas/dp/1931559317/ref=sr_1_1?ie=UTF8&amp;qid=1369985585&amp;sr=8-1&amp;keywords=pocket+sky+atlas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9" activeCellId="0" sqref="A19"/>
    </sheetView>
  </sheetViews>
  <sheetFormatPr defaultRowHeight="14.65"/>
  <cols>
    <col collapsed="false" hidden="false" max="1" min="1" style="0" width="31.5867346938776"/>
    <col collapsed="false" hidden="false" max="2" min="2" style="0" width="11.5204081632653"/>
    <col collapsed="false" hidden="true" max="4" min="3" style="0" width="0"/>
    <col collapsed="false" hidden="false" max="7" min="5" style="0" width="11.5204081632653"/>
    <col collapsed="false" hidden="false" max="8" min="8" style="0" width="98.030612244898"/>
    <col collapsed="false" hidden="false" max="1025" min="9" style="0" width="11.5204081632653"/>
  </cols>
  <sheetData>
    <row r="1" customFormat="false" ht="14.65" hidden="false" customHeight="false" outlineLevel="0" collapsed="false">
      <c r="A1" s="1" t="s">
        <v>149</v>
      </c>
      <c r="B1" s="1" t="s">
        <v>150</v>
      </c>
      <c r="C1" s="1"/>
      <c r="D1" s="1"/>
      <c r="E1" s="1" t="s">
        <v>151</v>
      </c>
      <c r="F1" s="1" t="s">
        <v>152</v>
      </c>
      <c r="G1" s="1" t="s">
        <v>3</v>
      </c>
      <c r="H1" s="1" t="s">
        <v>153</v>
      </c>
    </row>
    <row r="2" s="8" customFormat="true" ht="14.65" hidden="false" customHeight="false" outlineLevel="0" collapsed="false">
      <c r="A2" s="6" t="s">
        <v>154</v>
      </c>
      <c r="B2" s="6" t="n">
        <f aca="false">'longue focale'!B35</f>
        <v>4698</v>
      </c>
      <c r="C2" s="6" t="n">
        <v>13</v>
      </c>
      <c r="D2" s="6"/>
      <c r="E2" s="6" t="n">
        <v>4711</v>
      </c>
      <c r="F2" s="6" t="n">
        <f aca="false">B2-E2</f>
        <v>-13</v>
      </c>
      <c r="G2" s="7" t="n">
        <f aca="false">F2/E2</f>
        <v>-0.00275949904478879</v>
      </c>
      <c r="H2" s="6" t="s">
        <v>155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s="11" customFormat="true" ht="14.65" hidden="false" customHeight="false" outlineLevel="0" collapsed="false">
      <c r="A3" s="9" t="s">
        <v>156</v>
      </c>
      <c r="B3" s="9" t="n">
        <f aca="false">'longue focale'!B34</f>
        <v>4484</v>
      </c>
      <c r="C3" s="9" t="n">
        <v>12</v>
      </c>
      <c r="D3" s="9"/>
      <c r="E3" s="9" t="n">
        <v>4307</v>
      </c>
      <c r="F3" s="9" t="n">
        <f aca="false">B3-E3</f>
        <v>177</v>
      </c>
      <c r="G3" s="10" t="n">
        <f aca="false">F3/E3</f>
        <v>0.0410958904109589</v>
      </c>
      <c r="H3" s="9" t="s">
        <v>157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</row>
    <row r="4" customFormat="false" ht="14.65" hidden="false" customHeight="false" outlineLevel="0" collapsed="false">
      <c r="A4" s="0" t="s">
        <v>158</v>
      </c>
      <c r="B4" s="0" t="n">
        <f aca="false">'longue focale'!B1</f>
        <v>4273.9</v>
      </c>
      <c r="C4" s="0" t="n">
        <v>11</v>
      </c>
      <c r="E4" s="0" t="n">
        <v>4053.9</v>
      </c>
      <c r="F4" s="0" t="n">
        <f aca="false">B4-E4</f>
        <v>220</v>
      </c>
      <c r="G4" s="2" t="n">
        <f aca="false">F4/E4</f>
        <v>0.0542687288783639</v>
      </c>
      <c r="H4" s="0" t="s">
        <v>159</v>
      </c>
    </row>
    <row r="5" customFormat="false" ht="14.65" hidden="false" customHeight="false" outlineLevel="0" collapsed="false">
      <c r="A5" s="12" t="s">
        <v>160</v>
      </c>
      <c r="B5" s="12" t="n">
        <f aca="false">'grand champ'!B1</f>
        <v>3995.89</v>
      </c>
      <c r="C5" s="12" t="n">
        <v>10</v>
      </c>
      <c r="D5" s="12"/>
      <c r="E5" s="12" t="n">
        <v>3670</v>
      </c>
      <c r="F5" s="12" t="n">
        <f aca="false">B5-E5</f>
        <v>325.89</v>
      </c>
      <c r="G5" s="13" t="n">
        <f aca="false">F5/E5</f>
        <v>0.0887983651226158</v>
      </c>
      <c r="H5" s="0" t="s">
        <v>161</v>
      </c>
    </row>
    <row r="6" customFormat="false" ht="14.65" hidden="false" customHeight="false" outlineLevel="0" collapsed="false">
      <c r="A6" s="12" t="s">
        <v>162</v>
      </c>
      <c r="B6" s="12" t="n">
        <f aca="false">planetaire!B1</f>
        <v>1648.89</v>
      </c>
      <c r="C6" s="12" t="n">
        <v>9</v>
      </c>
      <c r="D6" s="12"/>
      <c r="E6" s="12" t="n">
        <v>1503.01</v>
      </c>
      <c r="F6" s="12" t="n">
        <f aca="false">B6-E6</f>
        <v>145.88</v>
      </c>
      <c r="G6" s="13" t="n">
        <f aca="false">F6/E6</f>
        <v>0.09705856913793</v>
      </c>
      <c r="H6" s="0" t="s">
        <v>163</v>
      </c>
    </row>
    <row r="7" customFormat="false" ht="14.65" hidden="false" customHeight="false" outlineLevel="0" collapsed="false">
      <c r="A7" s="14" t="s">
        <v>164</v>
      </c>
      <c r="B7" s="14" t="n">
        <f aca="false">'visuel SC'!C25</f>
        <v>2469.9</v>
      </c>
      <c r="C7" s="14" t="n">
        <v>8</v>
      </c>
      <c r="D7" s="14"/>
      <c r="E7" s="14" t="n">
        <v>2145.78</v>
      </c>
      <c r="F7" s="14" t="n">
        <f aca="false">B7-E7</f>
        <v>324.12</v>
      </c>
      <c r="G7" s="15" t="n">
        <f aca="false">F7/E7</f>
        <v>0.151049967843861</v>
      </c>
      <c r="H7" s="16" t="s">
        <v>165</v>
      </c>
    </row>
    <row r="8" customFormat="false" ht="14.65" hidden="false" customHeight="false" outlineLevel="0" collapsed="false">
      <c r="A8" s="17" t="s">
        <v>166</v>
      </c>
      <c r="B8" s="17" t="n">
        <f aca="false">visuel!B44</f>
        <v>3164.9</v>
      </c>
      <c r="C8" s="17" t="n">
        <v>7</v>
      </c>
      <c r="D8" s="17"/>
      <c r="E8" s="17" t="n">
        <v>2430.68</v>
      </c>
      <c r="F8" s="17" t="n">
        <f aca="false">B8-E8</f>
        <v>734.22</v>
      </c>
      <c r="G8" s="18" t="n">
        <f aca="false">F8/E8</f>
        <v>0.302063620056939</v>
      </c>
      <c r="H8" s="16" t="s">
        <v>167</v>
      </c>
    </row>
    <row r="9" customFormat="false" ht="14.65" hidden="false" customHeight="false" outlineLevel="0" collapsed="false">
      <c r="A9" s="0" t="s">
        <v>168</v>
      </c>
      <c r="B9" s="0" t="n">
        <f aca="false">visuel!B23</f>
        <v>1249.9</v>
      </c>
      <c r="C9" s="0" t="n">
        <v>6</v>
      </c>
      <c r="E9" s="0" t="n">
        <v>1197.68</v>
      </c>
      <c r="F9" s="0" t="n">
        <f aca="false">B9-E9</f>
        <v>52.22</v>
      </c>
      <c r="G9" s="2" t="n">
        <f aca="false">F9/E9</f>
        <v>0.0436009618595952</v>
      </c>
      <c r="H9" s="0" t="s">
        <v>157</v>
      </c>
    </row>
    <row r="10" customFormat="false" ht="14.65" hidden="false" customHeight="false" outlineLevel="0" collapsed="false">
      <c r="A10" s="0" t="s">
        <v>169</v>
      </c>
      <c r="B10" s="0" t="n">
        <f aca="false">visuel!B2</f>
        <v>873.9</v>
      </c>
      <c r="C10" s="0" t="n">
        <v>5</v>
      </c>
      <c r="E10" s="0" t="n">
        <v>850.68</v>
      </c>
      <c r="F10" s="0" t="n">
        <f aca="false">B10-E10</f>
        <v>23.22</v>
      </c>
      <c r="G10" s="2" t="n">
        <f aca="false">F10/E10</f>
        <v>0.0272958104104952</v>
      </c>
      <c r="H10" s="0" t="s">
        <v>157</v>
      </c>
    </row>
    <row r="11" customFormat="false" ht="14.65" hidden="false" customHeight="false" outlineLevel="0" collapsed="false">
      <c r="A11" s="0" t="s">
        <v>170</v>
      </c>
      <c r="B11" s="0" t="n">
        <f aca="false">visuel!B27</f>
        <v>492</v>
      </c>
      <c r="C11" s="0" t="n">
        <v>4</v>
      </c>
      <c r="E11" s="0" t="n">
        <v>482.9</v>
      </c>
      <c r="F11" s="0" t="n">
        <f aca="false">B11-E11</f>
        <v>9.10000000000002</v>
      </c>
      <c r="G11" s="2" t="n">
        <f aca="false">F11/E11</f>
        <v>0.0188444812590599</v>
      </c>
      <c r="H11" s="0" t="s">
        <v>157</v>
      </c>
    </row>
    <row r="12" customFormat="false" ht="14.65" hidden="false" customHeight="false" outlineLevel="0" collapsed="false">
      <c r="A12" s="14" t="s">
        <v>171</v>
      </c>
      <c r="B12" s="14" t="n">
        <f aca="false">Jumelles!B36</f>
        <v>1697.7</v>
      </c>
      <c r="C12" s="14" t="n">
        <v>3</v>
      </c>
      <c r="D12" s="14"/>
      <c r="E12" s="14" t="n">
        <v>1382.68</v>
      </c>
      <c r="F12" s="14" t="n">
        <f aca="false">B12-E12</f>
        <v>315.02</v>
      </c>
      <c r="G12" s="15" t="n">
        <f aca="false">F12/E12</f>
        <v>0.227832904215003</v>
      </c>
      <c r="H12" s="16" t="s">
        <v>172</v>
      </c>
    </row>
    <row r="13" customFormat="false" ht="14.65" hidden="false" customHeight="false" outlineLevel="0" collapsed="false">
      <c r="A13" s="12" t="s">
        <v>173</v>
      </c>
      <c r="B13" s="12" t="n">
        <f aca="false">Jumelles!B25</f>
        <v>521.7</v>
      </c>
      <c r="C13" s="12" t="n">
        <v>2</v>
      </c>
      <c r="D13" s="12"/>
      <c r="E13" s="12" t="n">
        <v>474.68</v>
      </c>
      <c r="F13" s="12" t="n">
        <f aca="false">B13-E13</f>
        <v>47.0199999999999</v>
      </c>
      <c r="G13" s="13" t="n">
        <f aca="false">F13/E13</f>
        <v>0.0990562062863401</v>
      </c>
      <c r="H13" s="0" t="s">
        <v>174</v>
      </c>
    </row>
    <row r="14" s="8" customFormat="true" ht="14.65" hidden="false" customHeight="false" outlineLevel="0" collapsed="false">
      <c r="A14" s="6" t="s">
        <v>175</v>
      </c>
      <c r="B14" s="6" t="n">
        <f aca="false">Jumelles!B11</f>
        <v>113.6</v>
      </c>
      <c r="C14" s="6" t="n">
        <v>1</v>
      </c>
      <c r="D14" s="6"/>
      <c r="E14" s="6" t="n">
        <v>117.48</v>
      </c>
      <c r="F14" s="6" t="n">
        <f aca="false">B14-E14</f>
        <v>-3.88000000000001</v>
      </c>
      <c r="G14" s="7" t="n">
        <f aca="false">F14/E14</f>
        <v>-0.0330268981954376</v>
      </c>
      <c r="H14" s="6" t="s">
        <v>176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782</TotalTime>
  <Application>LibreOffice/4.4.7.2$Linux_X86_64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2012-01-18T20:44:17Z</dcterms:created>
  <dc:language>fr-FR</dc:language>
  <dcterms:modified xsi:type="dcterms:W3CDTF">2016-02-06T22:11:42Z</dcterms:modified>
  <cp:revision>49</cp:revision>
</cp:coreProperties>
</file>